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riepilogo dati" sheetId="1" state="visible" r:id="rId2"/>
    <sheet name="Comprensivo1" sheetId="2" state="visible" r:id="rId3"/>
    <sheet name="Comprensivo2" sheetId="3" state="visible" r:id="rId4"/>
    <sheet name="Biccheddu" sheetId="4" state="visible" r:id="rId5"/>
    <sheet name="fuori sede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<sst xmlns="http://schemas.openxmlformats.org/spreadsheetml/2006/main" count="160" uniqueCount="34">
  <si>
    <t>Totale Educativa Gennaio_Marzo 2022</t>
  </si>
  <si>
    <t>Totale Ass. Specialistica Gennaio_Marzo 2022</t>
  </si>
  <si>
    <t>Totale Complessivo Gennaio_Marzo 2022</t>
  </si>
  <si>
    <t>Comprensivo_1</t>
  </si>
  <si>
    <t>giorni scuola</t>
  </si>
  <si>
    <t>SCUOLA DELL'INFANZIA </t>
  </si>
  <si>
    <t>N.</t>
  </si>
  <si>
    <t>Nominativo</t>
  </si>
  <si>
    <t>Ore SASS Educativa</t>
  </si>
  <si>
    <t>ORE SASS alla persona</t>
  </si>
  <si>
    <t>Ore Gennaio_marzo</t>
  </si>
  <si>
    <t>€ 20,76 Educativa</t>
  </si>
  <si>
    <t>€ 18,48 Persona</t>
  </si>
  <si>
    <t>omissis</t>
  </si>
  <si>
    <t>Totale ore assistenza specialistica SCUOLA DELL'INFANZIA  </t>
  </si>
  <si>
    <t>SCUOLA PRIMARIA</t>
  </si>
  <si>
    <t>Totale ore assistenza specialistica SCUOLA PRIMARIA  </t>
  </si>
  <si>
    <t>SCUOLA SECONDARIA DI PRIMO GRADO</t>
  </si>
  <si>
    <t>Totale ore assistenza specialistica Plesso BRUNELLESCHI</t>
  </si>
  <si>
    <t> Totale ore assistenza specialistica C. 1 PORTO TORRES</t>
  </si>
  <si>
    <t>ISTITUTO COMPRENSIVO 2 DON ANTONIO SANNA PORTO TORRES (SSIC842003)</t>
  </si>
  <si>
    <t>Giorni scuola </t>
  </si>
  <si>
    <t>INFANZIA</t>
  </si>
  <si>
    <t>PRIMARIA</t>
  </si>
  <si>
    <t>SECONDARIA</t>
  </si>
  <si>
    <t>Totale ore assistenza specialistica Don Sanna</t>
  </si>
  <si>
    <t> Totale ore assistenza specialistica C. 12PORTO TORRES</t>
  </si>
  <si>
    <t>Asilo Biccheddu</t>
  </si>
  <si>
    <t>Ore Gennaio_Marzo</t>
  </si>
  <si>
    <t>integrazione ore</t>
  </si>
  <si>
    <t>Totale ore assistenza specialistica BICCHEDDU</t>
  </si>
  <si>
    <t>giorni scuola </t>
  </si>
  <si>
    <t>Fuori sede</t>
  </si>
  <si>
    <t>Totale ore assistenza specialistica FUORI SEDE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</si>
</sst>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22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name val="Arial"/>
      <family val="2"/>
      <charset val="1"/>
    </font>
    <font>
      <sz val="8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0"/>
      <name val="Arial"/>
      <family val="2"/>
      <charset val="1"/>
    </font>
    <font>
      <sz val="9"/>
      <name val="Arial"/>
      <family val="2"/>
      <charset val="1"/>
    </font>
    <font>
      <sz val="10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b val="true"/>
      <sz val="12"/>
      <name val="Calibri"/>
      <family val="2"/>
      <charset val="1"/>
    </font>
    <font>
      <sz val="10"/>
      <name val="Calibri"/>
      <family val="2"/>
      <charset val="1"/>
    </font>
    <font>
      <b val="true"/>
      <sz val="12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sz val="9"/>
      <name val="Times New Roman"/>
      <family val="1"/>
      <charset val="1"/>
    </font>
    <font>
      <sz val="10"/>
      <name val="Times New Roman"/>
      <family val="1"/>
      <charset val="1"/>
    </font>
    <font>
      <b val="true"/>
      <sz val="12"/>
      <name val="Times New Roman"/>
      <family val="1"/>
      <charset val="1"/>
    </font>
    <font>
      <sz val="10"/>
      <color rgb="FF0000FF"/>
      <name val="Times New Roman"/>
      <family val="1"/>
      <charset val="1"/>
    </font>
    <font>
      <sz val="10"/>
      <color rgb="FF0000FF"/>
      <name val="Calibri"/>
      <family val="2"/>
      <charset val="1"/>
    </font>
    <font>
      <sz val="9"/>
      <color rgb="FF000000"/>
      <name val="Calibri"/>
      <family val="2"/>
      <charset val="1"/>
    </font>
    <font>
      <b val="true"/>
      <sz val="10"/>
      <name val="Times New Roman"/>
      <family val="1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00CC00"/>
        <bgColor rgb="FF008000"/>
      </patternFill>
    </fill>
    <fill>
      <patternFill patternType="solid">
        <fgColor rgb="FF00FFFF"/>
        <bgColor rgb="FF00FFFF"/>
      </patternFill>
    </fill>
    <fill>
      <patternFill patternType="solid">
        <fgColor rgb="FFB2B2B2"/>
        <bgColor rgb="FF999999"/>
      </patternFill>
    </fill>
    <fill>
      <patternFill patternType="solid">
        <fgColor rgb="FFFFCC00"/>
        <bgColor rgb="FFFFFF00"/>
      </patternFill>
    </fill>
    <fill>
      <patternFill patternType="solid">
        <fgColor rgb="FFFF99FF"/>
        <bgColor rgb="FFCC99FF"/>
      </patternFill>
    </fill>
    <fill>
      <patternFill patternType="solid">
        <fgColor rgb="FF7DA647"/>
        <bgColor rgb="FF999999"/>
      </patternFill>
    </fill>
    <fill>
      <patternFill patternType="solid">
        <fgColor rgb="FF999999"/>
        <bgColor rgb="FFB2B2B2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5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7" fillId="5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2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3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8" fillId="6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7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7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3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10" fillId="6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0" fillId="6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7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3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5" fontId="7" fillId="8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3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0" fillId="2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2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0" fillId="3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3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0" fillId="3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3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3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1" fillId="7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7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0" fillId="6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6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5" fillId="6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  <colors>
    <indexedColors>
      <rgbColor rgb="FF000000"/>
      <rgbColor rgb="FFFFFFFF"/>
      <rgbColor rgb="FFFF0000"/>
      <rgbColor rgb="FF00CC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7DA647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FF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8:F1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23" activeCellId="0" sqref="G23"/>
    </sheetView>
  </sheetViews>
  <sheetFormatPr defaultRowHeight="12.8"/>
  <cols>
    <col collapsed="false" hidden="false" max="4" min="1" style="0" width="8.36734693877551"/>
    <col collapsed="false" hidden="false" max="5" min="5" style="0" width="21.7142857142857"/>
    <col collapsed="false" hidden="false" max="6" min="6" style="0" width="10.3928571428571"/>
    <col collapsed="false" hidden="false" max="1025" min="7" style="0" width="8.36734693877551"/>
  </cols>
  <sheetData>
    <row r="8" customFormat="false" ht="15" hidden="false" customHeight="false" outlineLevel="0" collapsed="false">
      <c r="A8" s="1" t="s">
        <v>0</v>
      </c>
      <c r="B8" s="1"/>
      <c r="C8" s="1"/>
      <c r="D8" s="1"/>
      <c r="E8" s="1"/>
      <c r="F8" s="2" t="n">
        <f aca="false">Comprensivo1!F54+Comprensivo2!F43+Biccheddu!F5+'fuori sede'!F7</f>
        <v>183601.44</v>
      </c>
    </row>
    <row r="9" customFormat="false" ht="12.8" hidden="false" customHeight="false" outlineLevel="0" collapsed="false">
      <c r="A9" s="3"/>
      <c r="B9" s="3"/>
      <c r="C9" s="4"/>
      <c r="D9" s="3"/>
      <c r="E9" s="3"/>
      <c r="F9" s="5"/>
    </row>
    <row r="10" customFormat="false" ht="15" hidden="false" customHeight="false" outlineLevel="0" collapsed="false">
      <c r="A10" s="1" t="s">
        <v>1</v>
      </c>
      <c r="B10" s="1"/>
      <c r="C10" s="1"/>
      <c r="D10" s="1"/>
      <c r="E10" s="1"/>
      <c r="F10" s="2" t="n">
        <f aca="false">Comprensivo1!G54+Comprensivo2!G43+Biccheddu!G5+'fuori sede'!G7</f>
        <v>35925.12</v>
      </c>
    </row>
    <row r="11" customFormat="false" ht="12.8" hidden="false" customHeight="false" outlineLevel="0" collapsed="false">
      <c r="A11" s="6"/>
      <c r="B11" s="6"/>
      <c r="C11" s="4"/>
      <c r="D11" s="6"/>
      <c r="E11" s="6"/>
      <c r="F11" s="5"/>
    </row>
    <row r="12" customFormat="false" ht="15" hidden="false" customHeight="false" outlineLevel="0" collapsed="false">
      <c r="A12" s="7" t="s">
        <v>2</v>
      </c>
      <c r="B12" s="7"/>
      <c r="C12" s="7"/>
      <c r="D12" s="7"/>
      <c r="E12" s="7"/>
      <c r="F12" s="2" t="n">
        <f aca="false">SUM(F8:F11)</f>
        <v>219526.56</v>
      </c>
    </row>
  </sheetData>
  <mergeCells count="3">
    <mergeCell ref="A8:E8"/>
    <mergeCell ref="A10:E10"/>
    <mergeCell ref="A12:E1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67"/>
  <sheetViews>
    <sheetView windowProtection="false" showFormulas="false" showGridLines="true" showRowColHeaders="true" showZeros="true" rightToLeft="false" tabSelected="false" showOutlineSymbols="true" defaultGridColor="true" view="normal" topLeftCell="A25" colorId="64" zoomScale="100" zoomScaleNormal="100" zoomScalePageLayoutView="100" workbookViewId="0">
      <selection pane="topLeft" activeCell="B39" activeCellId="0" sqref="B39"/>
    </sheetView>
  </sheetViews>
  <sheetFormatPr defaultRowHeight="12.8"/>
  <cols>
    <col collapsed="false" hidden="false" max="1" min="1" style="0" width="9.04591836734694"/>
    <col collapsed="false" hidden="false" max="2" min="2" style="0" width="21.4642857142857"/>
    <col collapsed="false" hidden="false" max="3" min="3" style="0" width="12.6887755102041"/>
    <col collapsed="false" hidden="false" max="4" min="4" style="0" width="16.469387755102"/>
    <col collapsed="false" hidden="false" max="5" min="5" style="0" width="15.3877551020408"/>
    <col collapsed="false" hidden="false" max="7" min="6" style="0" width="11.0714285714286"/>
    <col collapsed="false" hidden="false" max="8" min="8" style="0" width="3.51020408163265"/>
    <col collapsed="false" hidden="false" max="9" min="9" style="0" width="3.23979591836735"/>
    <col collapsed="false" hidden="false" max="1025" min="10" style="0" width="8.23469387755102"/>
  </cols>
  <sheetData>
    <row r="1" customFormat="false" ht="25.35" hidden="false" customHeight="true" outlineLevel="0" collapsed="false">
      <c r="A1" s="8" t="s">
        <v>3</v>
      </c>
      <c r="B1" s="8"/>
      <c r="C1" s="8"/>
      <c r="D1" s="8"/>
      <c r="E1" s="8"/>
      <c r="F1" s="8"/>
      <c r="G1" s="8"/>
      <c r="H1" s="9" t="s">
        <v>4</v>
      </c>
      <c r="I1" s="9"/>
    </row>
    <row r="2" customFormat="false" ht="12.8" hidden="false" customHeight="false" outlineLevel="0" collapsed="false">
      <c r="A2" s="10" t="s">
        <v>5</v>
      </c>
      <c r="B2" s="10"/>
      <c r="C2" s="10"/>
      <c r="D2" s="10"/>
      <c r="E2" s="10"/>
      <c r="F2" s="10"/>
      <c r="G2" s="10"/>
      <c r="H2" s="11" t="n">
        <v>60</v>
      </c>
      <c r="I2" s="11"/>
    </row>
    <row r="3" customFormat="false" ht="25.35" hidden="false" customHeight="false" outlineLevel="0" collapsed="false">
      <c r="A3" s="12" t="s">
        <v>6</v>
      </c>
      <c r="B3" s="12" t="s">
        <v>7</v>
      </c>
      <c r="C3" s="12" t="s">
        <v>8</v>
      </c>
      <c r="D3" s="12" t="s">
        <v>9</v>
      </c>
      <c r="E3" s="12" t="s">
        <v>10</v>
      </c>
      <c r="F3" s="13" t="s">
        <v>11</v>
      </c>
      <c r="G3" s="12" t="s">
        <v>12</v>
      </c>
      <c r="H3" s="14"/>
    </row>
    <row r="4" customFormat="false" ht="12.8" hidden="false" customHeight="false" outlineLevel="0" collapsed="false">
      <c r="A4" s="15" t="n">
        <v>1</v>
      </c>
      <c r="B4" s="16" t="s">
        <v>13</v>
      </c>
      <c r="C4" s="17" t="n">
        <v>14</v>
      </c>
      <c r="D4" s="18"/>
      <c r="E4" s="19" t="n">
        <f aca="false">Comprensivo1!C4/5*H2</f>
        <v>168</v>
      </c>
      <c r="F4" s="20" t="n">
        <f aca="false">C4/5*H2*20.76</f>
        <v>3487.68</v>
      </c>
      <c r="G4" s="20" t="n">
        <f aca="false">D4/5*H$2*18.48</f>
        <v>0</v>
      </c>
    </row>
    <row r="5" customFormat="false" ht="12.8" hidden="false" customHeight="false" outlineLevel="0" collapsed="false">
      <c r="A5" s="15" t="n">
        <v>2</v>
      </c>
      <c r="B5" s="16" t="s">
        <v>13</v>
      </c>
      <c r="C5" s="18"/>
      <c r="D5" s="17" t="n">
        <v>14</v>
      </c>
      <c r="E5" s="19" t="n">
        <f aca="false">Comprensivo1!D5/5*H2</f>
        <v>168</v>
      </c>
      <c r="F5" s="20" t="n">
        <f aca="false">C5/5*H$2*20.76</f>
        <v>0</v>
      </c>
      <c r="G5" s="20" t="n">
        <f aca="false">D5/5*H$2*18.48</f>
        <v>3104.64</v>
      </c>
      <c r="H5" s="21"/>
    </row>
    <row r="6" customFormat="false" ht="12.8" hidden="false" customHeight="false" outlineLevel="0" collapsed="false">
      <c r="A6" s="15" t="n">
        <v>3</v>
      </c>
      <c r="B6" s="16" t="s">
        <v>13</v>
      </c>
      <c r="C6" s="17" t="n">
        <v>16</v>
      </c>
      <c r="D6" s="18"/>
      <c r="E6" s="19" t="n">
        <f aca="false">Comprensivo1!C6/5*H2</f>
        <v>192</v>
      </c>
      <c r="F6" s="20" t="n">
        <f aca="false">C6/5*H$2*20.76</f>
        <v>3985.92</v>
      </c>
      <c r="G6" s="20" t="n">
        <f aca="false">D6/5*H$2*18.48</f>
        <v>0</v>
      </c>
      <c r="H6" s="21"/>
    </row>
    <row r="7" customFormat="false" ht="12.8" hidden="false" customHeight="false" outlineLevel="0" collapsed="false">
      <c r="A7" s="15" t="n">
        <v>4</v>
      </c>
      <c r="B7" s="16" t="s">
        <v>13</v>
      </c>
      <c r="C7" s="17" t="n">
        <v>14</v>
      </c>
      <c r="D7" s="18"/>
      <c r="E7" s="19" t="n">
        <f aca="false">Comprensivo1!C7/5*H2</f>
        <v>168</v>
      </c>
      <c r="F7" s="20" t="n">
        <f aca="false">C7/5*H$2*20.76</f>
        <v>3487.68</v>
      </c>
      <c r="G7" s="20" t="n">
        <f aca="false">D7/5*H$2*18.48</f>
        <v>0</v>
      </c>
      <c r="H7" s="21"/>
    </row>
    <row r="8" customFormat="false" ht="12.8" hidden="false" customHeight="false" outlineLevel="0" collapsed="false">
      <c r="A8" s="15" t="n">
        <v>5</v>
      </c>
      <c r="B8" s="16" t="s">
        <v>13</v>
      </c>
      <c r="C8" s="17" t="n">
        <v>14</v>
      </c>
      <c r="D8" s="18"/>
      <c r="E8" s="19" t="n">
        <f aca="false">Comprensivo1!C8/5*H2</f>
        <v>168</v>
      </c>
      <c r="F8" s="20" t="n">
        <f aca="false">C8/5*H$2*20.76</f>
        <v>3487.68</v>
      </c>
      <c r="G8" s="20" t="n">
        <f aca="false">D8/5*H$2*18.48</f>
        <v>0</v>
      </c>
      <c r="H8" s="21"/>
    </row>
    <row r="9" customFormat="false" ht="12.8" hidden="false" customHeight="false" outlineLevel="0" collapsed="false">
      <c r="A9" s="15" t="n">
        <v>6</v>
      </c>
      <c r="B9" s="16" t="s">
        <v>13</v>
      </c>
      <c r="C9" s="22"/>
      <c r="D9" s="23" t="n">
        <v>14</v>
      </c>
      <c r="E9" s="19" t="n">
        <f aca="false">Comprensivo1!D9/5*H2</f>
        <v>168</v>
      </c>
      <c r="F9" s="20" t="n">
        <f aca="false">C9/5*H$2*20.76</f>
        <v>0</v>
      </c>
      <c r="G9" s="20" t="n">
        <f aca="false">D9/5*H$2*18.48</f>
        <v>3104.64</v>
      </c>
      <c r="H9" s="21"/>
    </row>
    <row r="10" customFormat="false" ht="12.8" hidden="false" customHeight="false" outlineLevel="0" collapsed="false">
      <c r="A10" s="22" t="n">
        <v>7</v>
      </c>
      <c r="B10" s="16" t="s">
        <v>13</v>
      </c>
      <c r="C10" s="23" t="n">
        <v>11</v>
      </c>
      <c r="D10" s="22"/>
      <c r="E10" s="19" t="n">
        <f aca="false">C10/5*H2</f>
        <v>132</v>
      </c>
      <c r="F10" s="20" t="n">
        <f aca="false">E10*20.76</f>
        <v>2740.32</v>
      </c>
      <c r="G10" s="20"/>
      <c r="H10" s="21"/>
    </row>
    <row r="11" customFormat="false" ht="37.3" hidden="false" customHeight="false" outlineLevel="0" collapsed="false">
      <c r="A11" s="24" t="n">
        <f aca="false">A10</f>
        <v>7</v>
      </c>
      <c r="B11" s="25" t="s">
        <v>14</v>
      </c>
      <c r="C11" s="26" t="n">
        <f aca="false">SUM(Comprensivo1!C4:C10)</f>
        <v>69</v>
      </c>
      <c r="D11" s="26" t="n">
        <f aca="false">SUM(D5:D10)</f>
        <v>28</v>
      </c>
      <c r="E11" s="26" t="n">
        <f aca="false">SUM(E4:E10)</f>
        <v>1164</v>
      </c>
      <c r="F11" s="26" t="n">
        <f aca="false">SUM(Comprensivo1!F4:F10)</f>
        <v>17189.28</v>
      </c>
      <c r="G11" s="26" t="n">
        <f aca="false">SUM(Comprensivo1!G4:G9)</f>
        <v>6209.28</v>
      </c>
    </row>
    <row r="12" customFormat="false" ht="12.8" hidden="false" customHeight="false" outlineLevel="0" collapsed="false">
      <c r="B12" s="27"/>
      <c r="C12" s="28"/>
      <c r="D12" s="28"/>
      <c r="E12" s="29"/>
      <c r="F12" s="29"/>
      <c r="G12" s="29"/>
    </row>
    <row r="13" customFormat="false" ht="12.8" hidden="false" customHeight="false" outlineLevel="0" collapsed="false">
      <c r="A13" s="30" t="s">
        <v>15</v>
      </c>
      <c r="B13" s="30"/>
      <c r="C13" s="30"/>
      <c r="D13" s="30"/>
      <c r="E13" s="30"/>
      <c r="F13" s="30"/>
      <c r="G13" s="30"/>
    </row>
    <row r="14" customFormat="false" ht="26.5" hidden="false" customHeight="false" outlineLevel="0" collapsed="false">
      <c r="A14" s="12" t="s">
        <v>6</v>
      </c>
      <c r="B14" s="12" t="s">
        <v>7</v>
      </c>
      <c r="C14" s="12" t="s">
        <v>8</v>
      </c>
      <c r="D14" s="12" t="s">
        <v>9</v>
      </c>
      <c r="E14" s="12" t="s">
        <v>10</v>
      </c>
      <c r="F14" s="13" t="s">
        <v>11</v>
      </c>
      <c r="G14" s="12" t="s">
        <v>12</v>
      </c>
    </row>
    <row r="15" customFormat="false" ht="12.8" hidden="false" customHeight="false" outlineLevel="0" collapsed="false">
      <c r="A15" s="31" t="n">
        <v>1</v>
      </c>
      <c r="B15" s="16" t="s">
        <v>13</v>
      </c>
      <c r="C15" s="17" t="n">
        <v>14</v>
      </c>
      <c r="D15" s="32"/>
      <c r="E15" s="33" t="n">
        <f aca="false">Comprensivo1!C15/5*H2</f>
        <v>168</v>
      </c>
      <c r="F15" s="34" t="n">
        <f aca="false">C15/5*H$2*20.76</f>
        <v>3487.68</v>
      </c>
      <c r="G15" s="34" t="n">
        <f aca="false">D15/5*H$2*18.48</f>
        <v>0</v>
      </c>
    </row>
    <row r="16" customFormat="false" ht="12.8" hidden="false" customHeight="false" outlineLevel="0" collapsed="false">
      <c r="A16" s="31" t="n">
        <v>2</v>
      </c>
      <c r="B16" s="16" t="s">
        <v>13</v>
      </c>
      <c r="C16" s="17" t="n">
        <v>16</v>
      </c>
      <c r="D16" s="32"/>
      <c r="E16" s="33" t="n">
        <f aca="false">Comprensivo1!C16/5*H2</f>
        <v>192</v>
      </c>
      <c r="F16" s="34" t="n">
        <f aca="false">C16/5*H$2*20.76</f>
        <v>3985.92</v>
      </c>
      <c r="G16" s="34" t="n">
        <f aca="false">D16/5*H$2*18.48</f>
        <v>0</v>
      </c>
    </row>
    <row r="17" customFormat="false" ht="12.8" hidden="false" customHeight="false" outlineLevel="0" collapsed="false">
      <c r="A17" s="31" t="n">
        <v>3</v>
      </c>
      <c r="B17" s="16" t="s">
        <v>13</v>
      </c>
      <c r="C17" s="32"/>
      <c r="D17" s="17" t="n">
        <v>11</v>
      </c>
      <c r="E17" s="33" t="n">
        <f aca="false">Comprensivo1!D17/5*H2</f>
        <v>132</v>
      </c>
      <c r="F17" s="34" t="n">
        <f aca="false">C17/5*H$2*20.76</f>
        <v>0</v>
      </c>
      <c r="G17" s="34" t="n">
        <f aca="false">D17/5*H$2*18.48</f>
        <v>2439.36</v>
      </c>
    </row>
    <row r="18" customFormat="false" ht="12.8" hidden="false" customHeight="false" outlineLevel="0" collapsed="false">
      <c r="A18" s="31" t="n">
        <v>4</v>
      </c>
      <c r="B18" s="16" t="s">
        <v>13</v>
      </c>
      <c r="C18" s="17" t="n">
        <v>16</v>
      </c>
      <c r="D18" s="32"/>
      <c r="E18" s="33" t="n">
        <f aca="false">Comprensivo1!C18/5*H2</f>
        <v>192</v>
      </c>
      <c r="F18" s="34" t="n">
        <f aca="false">C18/5*H$2*20.76</f>
        <v>3985.92</v>
      </c>
      <c r="G18" s="34" t="n">
        <f aca="false">D18/5*H$2*18.48</f>
        <v>0</v>
      </c>
    </row>
    <row r="19" customFormat="false" ht="12.8" hidden="false" customHeight="false" outlineLevel="0" collapsed="false">
      <c r="A19" s="31" t="n">
        <v>5</v>
      </c>
      <c r="B19" s="16" t="s">
        <v>13</v>
      </c>
      <c r="C19" s="32"/>
      <c r="D19" s="17" t="n">
        <v>21</v>
      </c>
      <c r="E19" s="33" t="n">
        <f aca="false">Comprensivo1!D19/5*H$2</f>
        <v>252</v>
      </c>
      <c r="F19" s="34" t="n">
        <f aca="false">C19/5*H$2*20.76</f>
        <v>0</v>
      </c>
      <c r="G19" s="34" t="n">
        <f aca="false">D19/5*H$2*18.48</f>
        <v>4656.96</v>
      </c>
      <c r="H19" s="21"/>
    </row>
    <row r="20" customFormat="false" ht="12.8" hidden="false" customHeight="false" outlineLevel="0" collapsed="false">
      <c r="A20" s="31" t="n">
        <v>6</v>
      </c>
      <c r="B20" s="16" t="s">
        <v>13</v>
      </c>
      <c r="C20" s="17" t="n">
        <v>12</v>
      </c>
      <c r="D20" s="32"/>
      <c r="E20" s="33" t="n">
        <f aca="false">Comprensivo1!C20/5*H$2</f>
        <v>144</v>
      </c>
      <c r="F20" s="34" t="n">
        <f aca="false">C20/5*H$2*20.76</f>
        <v>2989.44</v>
      </c>
      <c r="G20" s="34" t="n">
        <f aca="false">D20/5*H$2*18.48</f>
        <v>0</v>
      </c>
    </row>
    <row r="21" customFormat="false" ht="12.8" hidden="false" customHeight="false" outlineLevel="0" collapsed="false">
      <c r="A21" s="31" t="n">
        <v>7</v>
      </c>
      <c r="B21" s="16" t="s">
        <v>13</v>
      </c>
      <c r="C21" s="17" t="n">
        <v>14</v>
      </c>
      <c r="D21" s="32"/>
      <c r="E21" s="33" t="n">
        <f aca="false">Comprensivo1!C21/5*H$2</f>
        <v>168</v>
      </c>
      <c r="F21" s="34" t="n">
        <f aca="false">C21/5*H$2*20.76</f>
        <v>3487.68</v>
      </c>
      <c r="G21" s="34" t="n">
        <f aca="false">D21/5*H$2*18.48</f>
        <v>0</v>
      </c>
    </row>
    <row r="22" customFormat="false" ht="12.8" hidden="false" customHeight="false" outlineLevel="0" collapsed="false">
      <c r="A22" s="31" t="n">
        <v>8</v>
      </c>
      <c r="B22" s="16" t="s">
        <v>13</v>
      </c>
      <c r="C22" s="17" t="n">
        <v>14</v>
      </c>
      <c r="D22" s="32"/>
      <c r="E22" s="33" t="n">
        <f aca="false">Comprensivo1!C22/5*H$2</f>
        <v>168</v>
      </c>
      <c r="F22" s="34" t="n">
        <f aca="false">C22/5*H$2*20.76</f>
        <v>3487.68</v>
      </c>
      <c r="G22" s="34" t="n">
        <f aca="false">D22/5*H$2*18.48</f>
        <v>0</v>
      </c>
    </row>
    <row r="23" customFormat="false" ht="12.8" hidden="false" customHeight="false" outlineLevel="0" collapsed="false">
      <c r="A23" s="31" t="n">
        <v>9</v>
      </c>
      <c r="B23" s="16" t="s">
        <v>13</v>
      </c>
      <c r="C23" s="17" t="n">
        <v>19</v>
      </c>
      <c r="D23" s="32"/>
      <c r="E23" s="33" t="n">
        <f aca="false">Comprensivo1!C23/5*H$2</f>
        <v>228</v>
      </c>
      <c r="F23" s="34" t="n">
        <f aca="false">C23/5*H$2*20.76</f>
        <v>4733.28</v>
      </c>
      <c r="G23" s="34" t="n">
        <f aca="false">D23/5*H$2*18.48</f>
        <v>0</v>
      </c>
    </row>
    <row r="24" customFormat="false" ht="35.1" hidden="false" customHeight="true" outlineLevel="0" collapsed="false">
      <c r="A24" s="31" t="n">
        <v>10</v>
      </c>
      <c r="B24" s="16" t="s">
        <v>13</v>
      </c>
      <c r="C24" s="17" t="n">
        <v>9</v>
      </c>
      <c r="D24" s="32"/>
      <c r="E24" s="33" t="n">
        <f aca="false">Comprensivo1!C24/5*H$2</f>
        <v>108</v>
      </c>
      <c r="F24" s="34" t="n">
        <f aca="false">C24/5*H$2*20.76</f>
        <v>2242.08</v>
      </c>
      <c r="G24" s="34" t="n">
        <f aca="false">D24/5*H$2*18.48</f>
        <v>0</v>
      </c>
    </row>
    <row r="25" customFormat="false" ht="12.8" hidden="false" customHeight="false" outlineLevel="0" collapsed="false">
      <c r="A25" s="31" t="n">
        <v>11</v>
      </c>
      <c r="B25" s="16" t="s">
        <v>13</v>
      </c>
      <c r="C25" s="17" t="n">
        <v>9</v>
      </c>
      <c r="D25" s="32"/>
      <c r="E25" s="33" t="n">
        <f aca="false">Comprensivo1!C25/5*H$2</f>
        <v>108</v>
      </c>
      <c r="F25" s="34" t="n">
        <f aca="false">C25/5*H$2*20.76</f>
        <v>2242.08</v>
      </c>
      <c r="G25" s="34" t="n">
        <f aca="false">D25/5*H$2*18.48</f>
        <v>0</v>
      </c>
    </row>
    <row r="26" customFormat="false" ht="12.8" hidden="false" customHeight="false" outlineLevel="0" collapsed="false">
      <c r="A26" s="31" t="n">
        <v>12</v>
      </c>
      <c r="B26" s="16" t="s">
        <v>13</v>
      </c>
      <c r="C26" s="35" t="n">
        <v>14</v>
      </c>
      <c r="D26" s="36"/>
      <c r="E26" s="33" t="n">
        <f aca="false">Comprensivo1!C26/5*H$2</f>
        <v>168</v>
      </c>
      <c r="F26" s="34" t="n">
        <f aca="false">C26/5*H$2*20.76</f>
        <v>3487.68</v>
      </c>
      <c r="G26" s="34" t="n">
        <f aca="false">D26/5*H$2*18.48</f>
        <v>0</v>
      </c>
    </row>
    <row r="27" customFormat="false" ht="12.8" hidden="false" customHeight="false" outlineLevel="0" collapsed="false">
      <c r="A27" s="31" t="n">
        <v>13</v>
      </c>
      <c r="B27" s="16" t="s">
        <v>13</v>
      </c>
      <c r="C27" s="23" t="n">
        <v>14</v>
      </c>
      <c r="D27" s="22"/>
      <c r="E27" s="33" t="n">
        <f aca="false">Comprensivo1!C27/5*H$2</f>
        <v>168</v>
      </c>
      <c r="F27" s="34" t="n">
        <f aca="false">C27/5*H$2*20.76</f>
        <v>3487.68</v>
      </c>
      <c r="G27" s="34" t="n">
        <f aca="false">D27/5*H$2*18.48</f>
        <v>0</v>
      </c>
    </row>
    <row r="28" customFormat="false" ht="12.8" hidden="false" customHeight="false" outlineLevel="0" collapsed="false">
      <c r="A28" s="31" t="n">
        <v>14</v>
      </c>
      <c r="B28" s="16" t="s">
        <v>13</v>
      </c>
      <c r="C28" s="23" t="n">
        <v>14</v>
      </c>
      <c r="D28" s="22"/>
      <c r="E28" s="33" t="n">
        <f aca="false">Comprensivo1!C28/5*H$2</f>
        <v>168</v>
      </c>
      <c r="F28" s="34" t="n">
        <f aca="false">C28/5*H$2*20.76</f>
        <v>3487.68</v>
      </c>
      <c r="G28" s="34" t="n">
        <f aca="false">D28/5*H$2*18.48</f>
        <v>0</v>
      </c>
      <c r="H28" s="21"/>
    </row>
    <row r="29" customFormat="false" ht="12.8" hidden="false" customHeight="false" outlineLevel="0" collapsed="false">
      <c r="A29" s="31" t="n">
        <v>15</v>
      </c>
      <c r="B29" s="16" t="s">
        <v>13</v>
      </c>
      <c r="C29" s="22"/>
      <c r="D29" s="23" t="n">
        <v>12</v>
      </c>
      <c r="E29" s="33" t="n">
        <f aca="false">Comprensivo1!D29/5*H$2</f>
        <v>144</v>
      </c>
      <c r="F29" s="34" t="n">
        <f aca="false">C29/5*H$2*20.76</f>
        <v>0</v>
      </c>
      <c r="G29" s="34" t="n">
        <f aca="false">D29/5*H$2*18.48</f>
        <v>2661.12</v>
      </c>
    </row>
    <row r="30" customFormat="false" ht="12.8" hidden="false" customHeight="false" outlineLevel="0" collapsed="false">
      <c r="A30" s="31" t="n">
        <v>16</v>
      </c>
      <c r="B30" s="16" t="s">
        <v>13</v>
      </c>
      <c r="C30" s="23" t="n">
        <v>14</v>
      </c>
      <c r="D30" s="22"/>
      <c r="E30" s="33" t="n">
        <f aca="false">Comprensivo1!C30/5*H$2</f>
        <v>168</v>
      </c>
      <c r="F30" s="34" t="n">
        <f aca="false">C30/5*H$2*20.76</f>
        <v>3487.68</v>
      </c>
      <c r="G30" s="34" t="n">
        <f aca="false">D30/5*H$2*18.48</f>
        <v>0</v>
      </c>
    </row>
    <row r="31" customFormat="false" ht="12.8" hidden="false" customHeight="false" outlineLevel="0" collapsed="false">
      <c r="A31" s="31" t="n">
        <v>17</v>
      </c>
      <c r="B31" s="16" t="s">
        <v>13</v>
      </c>
      <c r="C31" s="23" t="n">
        <v>14</v>
      </c>
      <c r="D31" s="22"/>
      <c r="E31" s="33" t="n">
        <f aca="false">Comprensivo1!C31/5*H$2</f>
        <v>168</v>
      </c>
      <c r="F31" s="34" t="n">
        <f aca="false">C31/5*H$2*20.76</f>
        <v>3487.68</v>
      </c>
      <c r="G31" s="34" t="n">
        <f aca="false">D31/5*H$2*18.48</f>
        <v>0</v>
      </c>
    </row>
    <row r="32" customFormat="false" ht="12.8" hidden="false" customHeight="false" outlineLevel="0" collapsed="false">
      <c r="A32" s="31" t="n">
        <v>18</v>
      </c>
      <c r="B32" s="16" t="s">
        <v>13</v>
      </c>
      <c r="C32" s="23" t="n">
        <v>11</v>
      </c>
      <c r="D32" s="22"/>
      <c r="E32" s="33" t="n">
        <f aca="false">Comprensivo1!C32/5*H$2</f>
        <v>132</v>
      </c>
      <c r="F32" s="34" t="n">
        <f aca="false">C32/5*H$2*20.76</f>
        <v>2740.32</v>
      </c>
      <c r="G32" s="34" t="n">
        <f aca="false">D32/5*H$2*18.48</f>
        <v>0</v>
      </c>
    </row>
    <row r="33" customFormat="false" ht="12.8" hidden="false" customHeight="false" outlineLevel="0" collapsed="false">
      <c r="A33" s="31" t="n">
        <v>19</v>
      </c>
      <c r="B33" s="16" t="s">
        <v>13</v>
      </c>
      <c r="C33" s="23" t="n">
        <v>14</v>
      </c>
      <c r="D33" s="22"/>
      <c r="E33" s="33" t="n">
        <f aca="false">Comprensivo1!C33/5*H$2</f>
        <v>168</v>
      </c>
      <c r="F33" s="34" t="n">
        <f aca="false">C33/5*H$2*20.76</f>
        <v>3487.68</v>
      </c>
      <c r="G33" s="34" t="n">
        <f aca="false">D33/5*H$2*18.48</f>
        <v>0</v>
      </c>
    </row>
    <row r="34" customFormat="false" ht="24.85" hidden="false" customHeight="true" outlineLevel="0" collapsed="false">
      <c r="A34" s="31" t="n">
        <v>20</v>
      </c>
      <c r="B34" s="16" t="s">
        <v>13</v>
      </c>
      <c r="C34" s="35" t="n">
        <v>9</v>
      </c>
      <c r="D34" s="37"/>
      <c r="E34" s="33" t="n">
        <f aca="false">Comprensivo1!C34/5*H$2</f>
        <v>108</v>
      </c>
      <c r="F34" s="34" t="n">
        <f aca="false">C34/5*H$2*20.76</f>
        <v>2242.08</v>
      </c>
      <c r="G34" s="34" t="n">
        <f aca="false">D34/5*H$2*18.48</f>
        <v>0</v>
      </c>
    </row>
    <row r="35" customFormat="false" ht="38.95" hidden="false" customHeight="false" outlineLevel="0" collapsed="false">
      <c r="A35" s="38" t="n">
        <v>20</v>
      </c>
      <c r="B35" s="39" t="s">
        <v>16</v>
      </c>
      <c r="C35" s="40"/>
      <c r="D35" s="26" t="n">
        <f aca="false">SUM(Comprensivo1!D15:D33)</f>
        <v>44</v>
      </c>
      <c r="E35" s="26" t="n">
        <f aca="false">SUM(Comprensivo1!E15:E34)</f>
        <v>3252</v>
      </c>
      <c r="F35" s="26" t="n">
        <f aca="false">SUM(Comprensivo1!F15:F34)</f>
        <v>56550.24</v>
      </c>
      <c r="G35" s="26" t="n">
        <f aca="false">SUM(Comprensivo1!G15:G34)</f>
        <v>9757.44</v>
      </c>
    </row>
    <row r="36" customFormat="false" ht="12.8" hidden="false" customHeight="false" outlineLevel="0" collapsed="false">
      <c r="B36" s="41"/>
      <c r="C36" s="41"/>
      <c r="D36" s="41"/>
      <c r="E36" s="42"/>
      <c r="F36" s="42"/>
      <c r="G36" s="42"/>
    </row>
    <row r="37" customFormat="false" ht="12.8" hidden="false" customHeight="false" outlineLevel="0" collapsed="false">
      <c r="A37" s="43" t="s">
        <v>17</v>
      </c>
      <c r="B37" s="43"/>
      <c r="C37" s="43"/>
      <c r="D37" s="43"/>
      <c r="E37" s="43"/>
      <c r="F37" s="43"/>
      <c r="G37" s="43"/>
    </row>
    <row r="38" customFormat="false" ht="26.5" hidden="false" customHeight="false" outlineLevel="0" collapsed="false">
      <c r="A38" s="12" t="s">
        <v>6</v>
      </c>
      <c r="B38" s="12" t="s">
        <v>7</v>
      </c>
      <c r="C38" s="12" t="s">
        <v>8</v>
      </c>
      <c r="D38" s="12" t="s">
        <v>9</v>
      </c>
      <c r="E38" s="12" t="s">
        <v>10</v>
      </c>
      <c r="F38" s="13" t="s">
        <v>11</v>
      </c>
      <c r="G38" s="12" t="s">
        <v>12</v>
      </c>
    </row>
    <row r="39" customFormat="false" ht="12.8" hidden="false" customHeight="false" outlineLevel="0" collapsed="false">
      <c r="A39" s="31" t="n">
        <v>1</v>
      </c>
      <c r="B39" s="16" t="s">
        <v>13</v>
      </c>
      <c r="C39" s="17" t="n">
        <v>14</v>
      </c>
      <c r="D39" s="18"/>
      <c r="E39" s="44" t="n">
        <f aca="false">Comprensivo1!C39/5*H$2</f>
        <v>168</v>
      </c>
      <c r="F39" s="45" t="n">
        <f aca="false">C39/5*H$2*20.76</f>
        <v>3487.68</v>
      </c>
      <c r="G39" s="45" t="n">
        <f aca="false">D39/5*H$2*18.48</f>
        <v>0</v>
      </c>
    </row>
    <row r="40" customFormat="false" ht="12.8" hidden="false" customHeight="false" outlineLevel="0" collapsed="false">
      <c r="A40" s="31" t="n">
        <v>2</v>
      </c>
      <c r="B40" s="16" t="s">
        <v>13</v>
      </c>
      <c r="C40" s="17" t="n">
        <v>11</v>
      </c>
      <c r="D40" s="18"/>
      <c r="E40" s="44" t="n">
        <f aca="false">Comprensivo1!C40/5*H$2</f>
        <v>132</v>
      </c>
      <c r="F40" s="45" t="n">
        <f aca="false">C40/5*H$2*20.76</f>
        <v>2740.32</v>
      </c>
      <c r="G40" s="45" t="n">
        <f aca="false">D40/5*H$2*18.48</f>
        <v>0</v>
      </c>
    </row>
    <row r="41" customFormat="false" ht="12.8" hidden="false" customHeight="false" outlineLevel="0" collapsed="false">
      <c r="A41" s="31" t="n">
        <v>3</v>
      </c>
      <c r="B41" s="16" t="s">
        <v>13</v>
      </c>
      <c r="C41" s="17" t="n">
        <v>10</v>
      </c>
      <c r="D41" s="18"/>
      <c r="E41" s="44" t="n">
        <f aca="false">Comprensivo1!C41/5*H$2</f>
        <v>120</v>
      </c>
      <c r="F41" s="45" t="n">
        <f aca="false">C41/5*H$2*20.76</f>
        <v>2491.2</v>
      </c>
      <c r="G41" s="45" t="n">
        <f aca="false">D41/5*H$2*18.48</f>
        <v>0</v>
      </c>
    </row>
    <row r="42" customFormat="false" ht="12.8" hidden="false" customHeight="false" outlineLevel="0" collapsed="false">
      <c r="A42" s="31" t="n">
        <v>4</v>
      </c>
      <c r="B42" s="16" t="s">
        <v>13</v>
      </c>
      <c r="C42" s="17" t="n">
        <v>11</v>
      </c>
      <c r="D42" s="18"/>
      <c r="E42" s="44" t="n">
        <f aca="false">Comprensivo1!C42/5*H$2</f>
        <v>132</v>
      </c>
      <c r="F42" s="45" t="n">
        <f aca="false">C42/5*H$2*20.76</f>
        <v>2740.32</v>
      </c>
      <c r="G42" s="45" t="n">
        <f aca="false">D42/5*H$2*18.48</f>
        <v>0</v>
      </c>
    </row>
    <row r="43" customFormat="false" ht="12.8" hidden="false" customHeight="false" outlineLevel="0" collapsed="false">
      <c r="A43" s="31" t="n">
        <v>5</v>
      </c>
      <c r="B43" s="16" t="s">
        <v>13</v>
      </c>
      <c r="C43" s="17" t="n">
        <v>11</v>
      </c>
      <c r="D43" s="18"/>
      <c r="E43" s="44" t="n">
        <f aca="false">Comprensivo1!C43/5*H$2</f>
        <v>132</v>
      </c>
      <c r="F43" s="45" t="n">
        <f aca="false">C43/5*H$2*20.76</f>
        <v>2740.32</v>
      </c>
      <c r="G43" s="45" t="n">
        <f aca="false">D43/5*H$2*18.48</f>
        <v>0</v>
      </c>
    </row>
    <row r="44" customFormat="false" ht="12.8" hidden="false" customHeight="false" outlineLevel="0" collapsed="false">
      <c r="A44" s="31" t="n">
        <v>6</v>
      </c>
      <c r="B44" s="16" t="s">
        <v>13</v>
      </c>
      <c r="C44" s="18"/>
      <c r="D44" s="17" t="n">
        <v>19</v>
      </c>
      <c r="E44" s="44" t="n">
        <f aca="false">Comprensivo1!D44/5*H$2</f>
        <v>228</v>
      </c>
      <c r="F44" s="45" t="n">
        <f aca="false">C44/5*H$2*20.76</f>
        <v>0</v>
      </c>
      <c r="G44" s="45" t="n">
        <f aca="false">D44/5*H$2*18.48</f>
        <v>4213.44</v>
      </c>
    </row>
    <row r="45" customFormat="false" ht="12.8" hidden="false" customHeight="false" outlineLevel="0" collapsed="false">
      <c r="A45" s="31" t="n">
        <v>7</v>
      </c>
      <c r="B45" s="16" t="s">
        <v>13</v>
      </c>
      <c r="C45" s="17" t="n">
        <v>9</v>
      </c>
      <c r="D45" s="18"/>
      <c r="E45" s="44" t="n">
        <f aca="false">Comprensivo1!C45/5*H$2</f>
        <v>108</v>
      </c>
      <c r="F45" s="45" t="n">
        <f aca="false">C45/5*H$2*20.76</f>
        <v>2242.08</v>
      </c>
      <c r="G45" s="45" t="n">
        <f aca="false">D45/5*H$2*18.48</f>
        <v>0</v>
      </c>
    </row>
    <row r="46" customFormat="false" ht="12.8" hidden="false" customHeight="false" outlineLevel="0" collapsed="false">
      <c r="A46" s="31" t="n">
        <v>8</v>
      </c>
      <c r="B46" s="16" t="s">
        <v>13</v>
      </c>
      <c r="C46" s="17" t="n">
        <v>7</v>
      </c>
      <c r="D46" s="18"/>
      <c r="E46" s="44" t="n">
        <f aca="false">Comprensivo1!C46/5*H$2</f>
        <v>84</v>
      </c>
      <c r="F46" s="45" t="n">
        <f aca="false">C46/5*H$2*20.76</f>
        <v>1743.84</v>
      </c>
      <c r="G46" s="45" t="n">
        <f aca="false">D46/5*H$2*18.48</f>
        <v>0</v>
      </c>
    </row>
    <row r="47" customFormat="false" ht="12.8" hidden="false" customHeight="false" outlineLevel="0" collapsed="false">
      <c r="A47" s="31" t="n">
        <v>9</v>
      </c>
      <c r="B47" s="16" t="s">
        <v>13</v>
      </c>
      <c r="C47" s="17" t="n">
        <v>9</v>
      </c>
      <c r="D47" s="18"/>
      <c r="E47" s="44" t="n">
        <f aca="false">Comprensivo1!C47/5*H$2</f>
        <v>108</v>
      </c>
      <c r="F47" s="45" t="n">
        <f aca="false">C47/5*H$2*20.76</f>
        <v>2242.08</v>
      </c>
      <c r="G47" s="45" t="n">
        <f aca="false">D47/5*H$2*18.48</f>
        <v>0</v>
      </c>
    </row>
    <row r="48" customFormat="false" ht="12.8" hidden="false" customHeight="false" outlineLevel="0" collapsed="false">
      <c r="A48" s="31" t="n">
        <v>10</v>
      </c>
      <c r="B48" s="16" t="s">
        <v>13</v>
      </c>
      <c r="C48" s="17" t="n">
        <v>9</v>
      </c>
      <c r="D48" s="18"/>
      <c r="E48" s="44" t="n">
        <f aca="false">Comprensivo1!C48/5*H$2</f>
        <v>108</v>
      </c>
      <c r="F48" s="45" t="n">
        <f aca="false">C48/5*H$2*20.76</f>
        <v>2242.08</v>
      </c>
      <c r="G48" s="45" t="n">
        <f aca="false">D48/5*H$2*18.48</f>
        <v>0</v>
      </c>
    </row>
    <row r="49" customFormat="false" ht="12.8" hidden="false" customHeight="false" outlineLevel="0" collapsed="false">
      <c r="A49" s="31" t="n">
        <v>11</v>
      </c>
      <c r="B49" s="16" t="s">
        <v>13</v>
      </c>
      <c r="C49" s="17" t="n">
        <v>11</v>
      </c>
      <c r="D49" s="18"/>
      <c r="E49" s="44" t="n">
        <f aca="false">Comprensivo1!C49/5*H$2</f>
        <v>132</v>
      </c>
      <c r="F49" s="45" t="n">
        <f aca="false">C49/5*H$2*20.76</f>
        <v>2740.32</v>
      </c>
      <c r="G49" s="45" t="n">
        <f aca="false">D49/5*H$2*18.48</f>
        <v>0</v>
      </c>
    </row>
    <row r="50" customFormat="false" ht="12.8" hidden="false" customHeight="false" outlineLevel="0" collapsed="false">
      <c r="A50" s="31" t="n">
        <v>12</v>
      </c>
      <c r="B50" s="16" t="s">
        <v>13</v>
      </c>
      <c r="C50" s="17" t="n">
        <v>7</v>
      </c>
      <c r="D50" s="18"/>
      <c r="E50" s="44" t="n">
        <f aca="false">Comprensivo1!C50/5*H$2</f>
        <v>84</v>
      </c>
      <c r="F50" s="45" t="n">
        <f aca="false">C50/5*H$2*20.76</f>
        <v>1743.84</v>
      </c>
      <c r="G50" s="45" t="n">
        <f aca="false">D50/5*H$2*18.48</f>
        <v>0</v>
      </c>
    </row>
    <row r="51" customFormat="false" ht="12.8" hidden="false" customHeight="false" outlineLevel="0" collapsed="false">
      <c r="A51" s="31" t="n">
        <v>13</v>
      </c>
      <c r="B51" s="16" t="s">
        <v>13</v>
      </c>
      <c r="C51" s="17" t="n">
        <v>9</v>
      </c>
      <c r="D51" s="18"/>
      <c r="E51" s="44" t="n">
        <f aca="false">Comprensivo1!C51/5*H$2</f>
        <v>108</v>
      </c>
      <c r="F51" s="45" t="n">
        <f aca="false">C51/5*H$2*20.76</f>
        <v>2242.08</v>
      </c>
      <c r="G51" s="45" t="n">
        <f aca="false">D51/5*H$2*18.48</f>
        <v>0</v>
      </c>
    </row>
    <row r="52" customFormat="false" ht="12.8" hidden="false" customHeight="false" outlineLevel="0" collapsed="false">
      <c r="A52" s="31" t="n">
        <v>14</v>
      </c>
      <c r="B52" s="16" t="s">
        <v>13</v>
      </c>
      <c r="C52" s="17" t="n">
        <v>9</v>
      </c>
      <c r="D52" s="18"/>
      <c r="E52" s="44" t="n">
        <f aca="false">Comprensivo1!C52/5*H$2</f>
        <v>108</v>
      </c>
      <c r="F52" s="45" t="n">
        <f aca="false">C52/5*H$2*20.76</f>
        <v>2242.08</v>
      </c>
      <c r="G52" s="45" t="n">
        <f aca="false">D52/5*H$2*18.48</f>
        <v>0</v>
      </c>
    </row>
    <row r="53" customFormat="false" ht="38.95" hidden="false" customHeight="false" outlineLevel="0" collapsed="false">
      <c r="A53" s="46" t="n">
        <v>14</v>
      </c>
      <c r="B53" s="39" t="s">
        <v>18</v>
      </c>
      <c r="C53" s="40"/>
      <c r="D53" s="26" t="n">
        <f aca="false">SUM(Comprensivo1!D39:D52)</f>
        <v>19</v>
      </c>
      <c r="E53" s="26" t="n">
        <f aca="false">SUM(Comprensivo1!E39:E52)</f>
        <v>1752</v>
      </c>
      <c r="F53" s="26" t="n">
        <f aca="false">SUM(Comprensivo1!F39:F52)</f>
        <v>31638.24</v>
      </c>
      <c r="G53" s="26" t="n">
        <f aca="false">SUM(Comprensivo1!G39:G52)</f>
        <v>4213.44</v>
      </c>
    </row>
    <row r="54" customFormat="false" ht="43.9" hidden="false" customHeight="true" outlineLevel="0" collapsed="false">
      <c r="A54" s="47" t="s">
        <v>19</v>
      </c>
      <c r="B54" s="47"/>
      <c r="C54" s="48" t="n">
        <f aca="false">C11+C35+C53</f>
        <v>69</v>
      </c>
      <c r="D54" s="48" t="n">
        <f aca="false">D11+D35+D53</f>
        <v>91</v>
      </c>
      <c r="E54" s="48" t="n">
        <f aca="false">E11+E35+E53</f>
        <v>6168</v>
      </c>
      <c r="F54" s="48" t="n">
        <f aca="false">F11+F35+F53</f>
        <v>105377.76</v>
      </c>
      <c r="G54" s="48" t="n">
        <f aca="false">G11+G35+G53</f>
        <v>20180.16</v>
      </c>
    </row>
    <row r="57" customFormat="false" ht="15" hidden="false" customHeight="false" outlineLevel="0" collapsed="false">
      <c r="A57" s="46" t="n">
        <f aca="false">A53+A35+A11</f>
        <v>41</v>
      </c>
      <c r="F57" s="49" t="n">
        <f aca="false">F54+G54</f>
        <v>125557.92</v>
      </c>
      <c r="G57" s="49"/>
    </row>
    <row r="63" customFormat="false" ht="15" hidden="false" customHeight="false" outlineLevel="0" collapsed="false"/>
    <row r="65" customFormat="false" ht="15" hidden="false" customHeight="false" outlineLevel="0" collapsed="false"/>
    <row r="67" customFormat="false" ht="15" hidden="false" customHeight="false" outlineLevel="0" collapsed="false"/>
  </sheetData>
  <mergeCells count="8">
    <mergeCell ref="A1:G1"/>
    <mergeCell ref="H1:I1"/>
    <mergeCell ref="A2:G2"/>
    <mergeCell ref="H2:I2"/>
    <mergeCell ref="A13:G13"/>
    <mergeCell ref="A37:G37"/>
    <mergeCell ref="A54:B54"/>
    <mergeCell ref="F57:G57"/>
  </mergeCells>
  <printOptions headings="false" gridLines="false" gridLinesSet="true" horizontalCentered="false" verticalCentered="false"/>
  <pageMargins left="0.186805555555556" right="0.0743055555555556" top="0.505555555555556" bottom="0.372916666666667" header="0.240277777777778" footer="0.107638888888889"/>
  <pageSetup paperSize="8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46"/>
  <sheetViews>
    <sheetView windowProtection="false"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B32" activeCellId="0" sqref="B32"/>
    </sheetView>
  </sheetViews>
  <sheetFormatPr defaultRowHeight="12.8"/>
  <cols>
    <col collapsed="false" hidden="false" max="1" min="1" style="3" width="6.0765306122449"/>
    <col collapsed="false" hidden="false" max="2" min="2" style="21" width="15.2551020408163"/>
    <col collapsed="false" hidden="false" max="3" min="3" style="3" width="10.6632653061225"/>
    <col collapsed="false" hidden="false" max="4" min="4" style="3" width="8.77551020408163"/>
    <col collapsed="false" hidden="false" max="5" min="5" style="3" width="15.5255102040816"/>
    <col collapsed="false" hidden="false" max="6" min="6" style="21" width="10.530612244898"/>
    <col collapsed="false" hidden="false" max="7" min="7" style="21" width="8.50510204081633"/>
    <col collapsed="false" hidden="false" max="8" min="8" style="21" width="6.0765306122449"/>
    <col collapsed="false" hidden="false" max="9" min="9" style="21" width="1.08163265306122"/>
    <col collapsed="false" hidden="false" max="1014" min="10" style="21" width="6.0765306122449"/>
    <col collapsed="false" hidden="false" max="1025" min="1015" style="0" width="8.10204081632653"/>
  </cols>
  <sheetData>
    <row r="1" s="51" customFormat="true" ht="28.95" hidden="false" customHeight="true" outlineLevel="0" collapsed="false">
      <c r="A1" s="50" t="s">
        <v>20</v>
      </c>
      <c r="B1" s="50"/>
      <c r="C1" s="50"/>
      <c r="D1" s="50"/>
      <c r="E1" s="50"/>
      <c r="F1" s="50"/>
      <c r="G1" s="50"/>
      <c r="H1" s="9" t="s">
        <v>21</v>
      </c>
      <c r="I1" s="9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5" hidden="false" customHeight="false" outlineLevel="0" collapsed="false">
      <c r="A2" s="52" t="s">
        <v>22</v>
      </c>
      <c r="B2" s="52"/>
      <c r="C2" s="52"/>
      <c r="D2" s="52"/>
      <c r="E2" s="52"/>
      <c r="F2" s="52"/>
      <c r="G2" s="52"/>
      <c r="H2" s="53" t="n">
        <v>60</v>
      </c>
      <c r="I2" s="53"/>
      <c r="J2" s="0"/>
      <c r="K2" s="0"/>
      <c r="L2" s="0"/>
      <c r="M2" s="0"/>
      <c r="N2" s="0"/>
      <c r="O2" s="0"/>
      <c r="P2" s="0"/>
      <c r="Q2" s="0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</row>
    <row r="3" customFormat="false" ht="49.25" hidden="false" customHeight="false" outlineLevel="0" collapsed="false">
      <c r="A3" s="12" t="s">
        <v>6</v>
      </c>
      <c r="B3" s="12" t="s">
        <v>7</v>
      </c>
      <c r="C3" s="12" t="s">
        <v>8</v>
      </c>
      <c r="D3" s="12" t="s">
        <v>9</v>
      </c>
      <c r="E3" s="12" t="s">
        <v>10</v>
      </c>
      <c r="F3" s="13" t="s">
        <v>11</v>
      </c>
      <c r="G3" s="12" t="s">
        <v>12</v>
      </c>
      <c r="H3" s="14"/>
      <c r="I3" s="0"/>
      <c r="J3" s="0"/>
      <c r="K3" s="0"/>
      <c r="L3" s="0"/>
      <c r="M3" s="0"/>
      <c r="N3" s="0"/>
      <c r="O3" s="0"/>
      <c r="P3" s="0"/>
      <c r="Q3" s="0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</row>
    <row r="4" customFormat="false" ht="12.8" hidden="false" customHeight="false" outlineLevel="0" collapsed="false">
      <c r="A4" s="54" t="n">
        <v>1</v>
      </c>
      <c r="B4" s="16" t="s">
        <v>13</v>
      </c>
      <c r="C4" s="55" t="n">
        <v>0</v>
      </c>
      <c r="D4" s="56" t="n">
        <v>16</v>
      </c>
      <c r="E4" s="55" t="n">
        <f aca="false">Comprensivo2!D4/5*H2</f>
        <v>192</v>
      </c>
      <c r="F4" s="20" t="n">
        <f aca="false">C4/5*H$2*20.76</f>
        <v>0</v>
      </c>
      <c r="G4" s="20" t="n">
        <f aca="false">Comprensivo2!D4/5*H$2*18.48</f>
        <v>3548.16</v>
      </c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</row>
    <row r="5" customFormat="false" ht="12.8" hidden="false" customHeight="false" outlineLevel="0" collapsed="false">
      <c r="A5" s="54" t="n">
        <v>2</v>
      </c>
      <c r="B5" s="16" t="s">
        <v>13</v>
      </c>
      <c r="C5" s="55"/>
      <c r="D5" s="56" t="n">
        <v>14</v>
      </c>
      <c r="E5" s="55" t="n">
        <f aca="false">Comprensivo2!D5/5*H2</f>
        <v>168</v>
      </c>
      <c r="F5" s="20" t="n">
        <f aca="false">C5/5*H$2*20.76</f>
        <v>0</v>
      </c>
      <c r="G5" s="20" t="n">
        <f aca="false">Comprensivo2!D5/5*H$2*18.48</f>
        <v>3104.64</v>
      </c>
      <c r="H5" s="0"/>
      <c r="I5" s="57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</row>
    <row r="6" customFormat="false" ht="38.95" hidden="false" customHeight="true" outlineLevel="0" collapsed="false">
      <c r="A6" s="58" t="n">
        <v>2</v>
      </c>
      <c r="B6" s="39" t="s">
        <v>14</v>
      </c>
      <c r="C6" s="39" t="n">
        <f aca="false">SUM(C4:C5)</f>
        <v>0</v>
      </c>
      <c r="D6" s="26" t="n">
        <f aca="false">SUM(D4:D5)</f>
        <v>30</v>
      </c>
      <c r="E6" s="26" t="n">
        <f aca="false">SUM(E4:E5)</f>
        <v>360</v>
      </c>
      <c r="F6" s="26" t="n">
        <f aca="false">SUM(F4:F5)</f>
        <v>0</v>
      </c>
      <c r="G6" s="26" t="n">
        <f aca="false">SUM(G4:G5)</f>
        <v>6652.8</v>
      </c>
      <c r="H6" s="59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</row>
    <row r="7" s="62" customFormat="true" ht="15" hidden="false" customHeight="false" outlineLevel="0" collapsed="false">
      <c r="A7" s="60" t="s">
        <v>23</v>
      </c>
      <c r="B7" s="60"/>
      <c r="C7" s="60"/>
      <c r="D7" s="60"/>
      <c r="E7" s="60"/>
      <c r="F7" s="60"/>
      <c r="G7" s="60"/>
      <c r="H7" s="59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49.25" hidden="false" customHeight="false" outlineLevel="0" collapsed="false">
      <c r="A8" s="12" t="s">
        <v>6</v>
      </c>
      <c r="B8" s="12" t="s">
        <v>7</v>
      </c>
      <c r="C8" s="12" t="s">
        <v>8</v>
      </c>
      <c r="D8" s="12" t="s">
        <v>9</v>
      </c>
      <c r="E8" s="12" t="s">
        <v>10</v>
      </c>
      <c r="F8" s="13" t="s">
        <v>11</v>
      </c>
      <c r="G8" s="12" t="s">
        <v>12</v>
      </c>
      <c r="H8" s="59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</row>
    <row r="9" customFormat="false" ht="12.8" hidden="false" customHeight="false" outlineLevel="0" collapsed="false">
      <c r="A9" s="55" t="n">
        <v>1</v>
      </c>
      <c r="B9" s="16" t="s">
        <v>13</v>
      </c>
      <c r="C9" s="63"/>
      <c r="D9" s="64" t="n">
        <v>9</v>
      </c>
      <c r="E9" s="65" t="n">
        <f aca="false">Comprensivo2!D9/5*H2</f>
        <v>108</v>
      </c>
      <c r="F9" s="20" t="n">
        <f aca="false">C9/5*H$2*20.76</f>
        <v>0</v>
      </c>
      <c r="G9" s="20" t="n">
        <f aca="false">Comprensivo2!D9/5*H$2*18.48</f>
        <v>1995.84</v>
      </c>
      <c r="H9" s="59"/>
      <c r="I9" s="0"/>
      <c r="J9" s="57"/>
      <c r="K9" s="57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</row>
    <row r="10" customFormat="false" ht="12.8" hidden="false" customHeight="false" outlineLevel="0" collapsed="false">
      <c r="A10" s="55" t="n">
        <v>2</v>
      </c>
      <c r="B10" s="16" t="s">
        <v>13</v>
      </c>
      <c r="C10" s="66" t="n">
        <v>10</v>
      </c>
      <c r="D10" s="67"/>
      <c r="E10" s="65" t="n">
        <f aca="false">Comprensivo2!C10/5*H$2</f>
        <v>120</v>
      </c>
      <c r="F10" s="20" t="n">
        <f aca="false">C10/5*H$2*20.76</f>
        <v>2491.2</v>
      </c>
      <c r="G10" s="20" t="n">
        <f aca="false">Comprensivo2!D10/5*H$2*18.48</f>
        <v>0</v>
      </c>
      <c r="H10" s="59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</row>
    <row r="11" customFormat="false" ht="12.8" hidden="false" customHeight="false" outlineLevel="0" collapsed="false">
      <c r="A11" s="55" t="n">
        <v>3</v>
      </c>
      <c r="B11" s="16" t="s">
        <v>13</v>
      </c>
      <c r="C11" s="66" t="n">
        <v>7</v>
      </c>
      <c r="D11" s="67"/>
      <c r="E11" s="65" t="n">
        <f aca="false">Comprensivo2!C11/5*H$2</f>
        <v>84</v>
      </c>
      <c r="F11" s="20" t="n">
        <f aca="false">C11/5*H$2*20.76</f>
        <v>1743.84</v>
      </c>
      <c r="G11" s="20" t="n">
        <f aca="false">Comprensivo2!D11/5*H$2*18.48</f>
        <v>0</v>
      </c>
      <c r="H11" s="59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</row>
    <row r="12" s="61" customFormat="true" ht="12.8" hidden="false" customHeight="false" outlineLevel="0" collapsed="false">
      <c r="A12" s="55" t="n">
        <v>4</v>
      </c>
      <c r="B12" s="16" t="s">
        <v>13</v>
      </c>
      <c r="C12" s="66" t="n">
        <v>9</v>
      </c>
      <c r="D12" s="67"/>
      <c r="E12" s="65" t="n">
        <f aca="false">Comprensivo2!C12/5*H$2</f>
        <v>108</v>
      </c>
      <c r="F12" s="20" t="n">
        <f aca="false">C12/5*H$2*20.76</f>
        <v>2242.08</v>
      </c>
      <c r="G12" s="20" t="n">
        <f aca="false">Comprensivo2!D12/5*H$2*18.48</f>
        <v>0</v>
      </c>
      <c r="H12" s="59"/>
      <c r="K12" s="0"/>
      <c r="L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12.8" hidden="false" customHeight="false" outlineLevel="0" collapsed="false">
      <c r="A13" s="55" t="n">
        <v>5</v>
      </c>
      <c r="B13" s="16" t="s">
        <v>13</v>
      </c>
      <c r="C13" s="66" t="n">
        <v>9</v>
      </c>
      <c r="D13" s="67"/>
      <c r="E13" s="65" t="n">
        <f aca="false">Comprensivo2!C13/5*H$2</f>
        <v>108</v>
      </c>
      <c r="F13" s="20" t="n">
        <f aca="false">C13/5*H$2*20.76</f>
        <v>2242.08</v>
      </c>
      <c r="G13" s="20" t="n">
        <f aca="false">Comprensivo2!D13/5*H$2*18.48</f>
        <v>0</v>
      </c>
      <c r="H13" s="59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</row>
    <row r="14" s="69" customFormat="true" ht="12.8" hidden="false" customHeight="false" outlineLevel="0" collapsed="false">
      <c r="A14" s="55" t="n">
        <v>6</v>
      </c>
      <c r="B14" s="16" t="s">
        <v>13</v>
      </c>
      <c r="C14" s="66" t="n">
        <v>11</v>
      </c>
      <c r="D14" s="67"/>
      <c r="E14" s="65" t="n">
        <f aca="false">Comprensivo2!C14/5*H$2</f>
        <v>132</v>
      </c>
      <c r="F14" s="20" t="n">
        <f aca="false">C14/5*H$2*20.76</f>
        <v>2740.32</v>
      </c>
      <c r="G14" s="20" t="n">
        <f aca="false">Comprensivo2!D14/5*H$2*18.48</f>
        <v>0</v>
      </c>
      <c r="H14" s="68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12.8" hidden="false" customHeight="false" outlineLevel="0" collapsed="false">
      <c r="A15" s="70" t="n">
        <v>7</v>
      </c>
      <c r="B15" s="16" t="s">
        <v>13</v>
      </c>
      <c r="C15" s="66" t="n">
        <v>18</v>
      </c>
      <c r="D15" s="67"/>
      <c r="E15" s="71" t="n">
        <f aca="false">Comprensivo2!C15/5*H$2</f>
        <v>216</v>
      </c>
      <c r="F15" s="20" t="n">
        <f aca="false">C15/5*H$2*20.76</f>
        <v>4484.16</v>
      </c>
      <c r="G15" s="20" t="n">
        <f aca="false">Comprensivo2!D15/5*H$2*18.48</f>
        <v>0</v>
      </c>
      <c r="H15" s="59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</row>
    <row r="16" customFormat="false" ht="12.8" hidden="false" customHeight="false" outlineLevel="0" collapsed="false">
      <c r="A16" s="55" t="n">
        <v>8</v>
      </c>
      <c r="B16" s="16" t="s">
        <v>13</v>
      </c>
      <c r="C16" s="66" t="n">
        <v>14</v>
      </c>
      <c r="D16" s="67"/>
      <c r="E16" s="65" t="n">
        <f aca="false">Comprensivo2!C16/5*H$2</f>
        <v>168</v>
      </c>
      <c r="F16" s="20" t="n">
        <f aca="false">C16/5*H$2*20.76</f>
        <v>3487.68</v>
      </c>
      <c r="G16" s="20" t="n">
        <f aca="false">Comprensivo2!D16/5*H$2*18.48</f>
        <v>0</v>
      </c>
      <c r="H16" s="59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</row>
    <row r="17" customFormat="false" ht="12.8" hidden="false" customHeight="false" outlineLevel="0" collapsed="false">
      <c r="A17" s="72" t="n">
        <v>9</v>
      </c>
      <c r="B17" s="16" t="s">
        <v>13</v>
      </c>
      <c r="C17" s="66" t="n">
        <v>7</v>
      </c>
      <c r="D17" s="67"/>
      <c r="E17" s="73" t="n">
        <f aca="false">Comprensivo2!C17/5*H$2</f>
        <v>84</v>
      </c>
      <c r="F17" s="20" t="n">
        <f aca="false">C17/5*H$2*20.76</f>
        <v>1743.84</v>
      </c>
      <c r="G17" s="20" t="n">
        <f aca="false">Comprensivo2!D17/5*H$2*18.48</f>
        <v>0</v>
      </c>
      <c r="H17" s="59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</row>
    <row r="18" customFormat="false" ht="12.8" hidden="false" customHeight="false" outlineLevel="0" collapsed="false">
      <c r="A18" s="74" t="n">
        <v>10</v>
      </c>
      <c r="B18" s="16" t="s">
        <v>13</v>
      </c>
      <c r="C18" s="66" t="n">
        <v>7</v>
      </c>
      <c r="D18" s="67"/>
      <c r="E18" s="75" t="n">
        <f aca="false">Comprensivo2!C18/5*H$2</f>
        <v>84</v>
      </c>
      <c r="F18" s="20" t="n">
        <f aca="false">C18/5*H$2*20.76</f>
        <v>1743.84</v>
      </c>
      <c r="G18" s="20" t="n">
        <f aca="false">Comprensivo2!D18/5*H$2*18.48</f>
        <v>0</v>
      </c>
      <c r="H18" s="59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</row>
    <row r="19" customFormat="false" ht="12.8" hidden="false" customHeight="false" outlineLevel="0" collapsed="false">
      <c r="A19" s="55" t="n">
        <v>11</v>
      </c>
      <c r="B19" s="16" t="s">
        <v>13</v>
      </c>
      <c r="C19" s="66" t="n">
        <v>10</v>
      </c>
      <c r="D19" s="67"/>
      <c r="E19" s="65" t="n">
        <f aca="false">Comprensivo2!C19/5*H$2</f>
        <v>120</v>
      </c>
      <c r="F19" s="20" t="n">
        <f aca="false">C19/5*H$2*20.76</f>
        <v>2491.2</v>
      </c>
      <c r="G19" s="20" t="n">
        <f aca="false">Comprensivo2!D19/5*H$2*18.48</f>
        <v>0</v>
      </c>
      <c r="H19" s="59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</row>
    <row r="20" customFormat="false" ht="12.8" hidden="false" customHeight="false" outlineLevel="0" collapsed="false">
      <c r="A20" s="74" t="n">
        <v>12</v>
      </c>
      <c r="B20" s="16" t="s">
        <v>13</v>
      </c>
      <c r="C20" s="66" t="n">
        <v>9</v>
      </c>
      <c r="D20" s="67"/>
      <c r="E20" s="75" t="n">
        <f aca="false">Comprensivo2!C20/5*H$2</f>
        <v>108</v>
      </c>
      <c r="F20" s="20" t="n">
        <f aca="false">C20/5*H$2*20.76</f>
        <v>2242.08</v>
      </c>
      <c r="G20" s="20" t="n">
        <f aca="false">Comprensivo2!D20/5*H$2*18.48</f>
        <v>0</v>
      </c>
      <c r="H20" s="59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</row>
    <row r="21" customFormat="false" ht="12.8" hidden="false" customHeight="false" outlineLevel="0" collapsed="false">
      <c r="A21" s="55" t="n">
        <v>13</v>
      </c>
      <c r="B21" s="16" t="s">
        <v>13</v>
      </c>
      <c r="C21" s="66" t="n">
        <v>11</v>
      </c>
      <c r="D21" s="67"/>
      <c r="E21" s="65" t="n">
        <f aca="false">Comprensivo2!C21/5*H$2</f>
        <v>132</v>
      </c>
      <c r="F21" s="20" t="n">
        <f aca="false">C21/5*H$2*20.76</f>
        <v>2740.32</v>
      </c>
      <c r="G21" s="20" t="n">
        <f aca="false">Comprensivo2!D21/5*H$2*18.48</f>
        <v>0</v>
      </c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</row>
    <row r="22" customFormat="false" ht="12.8" hidden="false" customHeight="false" outlineLevel="0" collapsed="false">
      <c r="A22" s="55" t="n">
        <v>14</v>
      </c>
      <c r="B22" s="16" t="s">
        <v>13</v>
      </c>
      <c r="C22" s="66" t="n">
        <v>9</v>
      </c>
      <c r="D22" s="67"/>
      <c r="E22" s="65" t="n">
        <f aca="false">Comprensivo2!C22/5*H$2</f>
        <v>108</v>
      </c>
      <c r="F22" s="20" t="n">
        <f aca="false">C22/5*H$2*20.76</f>
        <v>2242.08</v>
      </c>
      <c r="G22" s="20" t="n">
        <f aca="false">Comprensivo2!D22/5*H$2*18.48</f>
        <v>0</v>
      </c>
      <c r="H22" s="59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</row>
    <row r="23" customFormat="false" ht="12.8" hidden="false" customHeight="false" outlineLevel="0" collapsed="false">
      <c r="A23" s="55" t="n">
        <v>15</v>
      </c>
      <c r="B23" s="16" t="s">
        <v>13</v>
      </c>
      <c r="C23" s="63"/>
      <c r="D23" s="64" t="n">
        <v>14</v>
      </c>
      <c r="E23" s="65" t="n">
        <f aca="false">Comprensivo2!D23/5*H$2</f>
        <v>168</v>
      </c>
      <c r="F23" s="20" t="n">
        <f aca="false">C23/5*H$2*20.76</f>
        <v>0</v>
      </c>
      <c r="G23" s="20" t="n">
        <f aca="false">Comprensivo2!D23/5*H$2*18.48</f>
        <v>3104.64</v>
      </c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</row>
    <row r="24" customFormat="false" ht="12.8" hidden="false" customHeight="false" outlineLevel="0" collapsed="false">
      <c r="A24" s="55" t="n">
        <v>16</v>
      </c>
      <c r="B24" s="16" t="s">
        <v>13</v>
      </c>
      <c r="C24" s="66" t="n">
        <v>9</v>
      </c>
      <c r="D24" s="67"/>
      <c r="E24" s="65" t="n">
        <f aca="false">Comprensivo2!C24/5*H$2</f>
        <v>108</v>
      </c>
      <c r="F24" s="20" t="n">
        <f aca="false">C24/5*H$2*20.76</f>
        <v>2242.08</v>
      </c>
      <c r="G24" s="20" t="n">
        <f aca="false">Comprensivo2!D24/5*H$2*18.48</f>
        <v>0</v>
      </c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</row>
    <row r="25" customFormat="false" ht="12.8" hidden="false" customHeight="false" outlineLevel="0" collapsed="false">
      <c r="A25" s="55" t="n">
        <v>17</v>
      </c>
      <c r="B25" s="16" t="s">
        <v>13</v>
      </c>
      <c r="C25" s="66" t="n">
        <v>11</v>
      </c>
      <c r="D25" s="67"/>
      <c r="E25" s="65" t="n">
        <f aca="false">Comprensivo2!C25/5*H$2</f>
        <v>132</v>
      </c>
      <c r="F25" s="20" t="n">
        <f aca="false">C25/5*H$2*20.76</f>
        <v>2740.32</v>
      </c>
      <c r="G25" s="20" t="n">
        <f aca="false">Comprensivo2!D25/5*H$2*18.48</f>
        <v>0</v>
      </c>
      <c r="H25" s="59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</row>
    <row r="26" customFormat="false" ht="12.8" hidden="false" customHeight="false" outlineLevel="0" collapsed="false">
      <c r="A26" s="55" t="n">
        <v>18</v>
      </c>
      <c r="B26" s="16" t="s">
        <v>13</v>
      </c>
      <c r="C26" s="66" t="n">
        <v>11</v>
      </c>
      <c r="D26" s="67"/>
      <c r="E26" s="65" t="n">
        <f aca="false">Comprensivo2!C26/5*H$2</f>
        <v>132</v>
      </c>
      <c r="F26" s="20" t="n">
        <f aca="false">C26/5*H$2*20.76</f>
        <v>2740.32</v>
      </c>
      <c r="G26" s="20" t="n">
        <f aca="false">Comprensivo2!D26/5*H$2*18.48</f>
        <v>0</v>
      </c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</row>
    <row r="27" customFormat="false" ht="12.8" hidden="false" customHeight="false" outlineLevel="0" collapsed="false">
      <c r="A27" s="55" t="n">
        <v>19</v>
      </c>
      <c r="B27" s="16" t="s">
        <v>13</v>
      </c>
      <c r="C27" s="66" t="n">
        <v>11</v>
      </c>
      <c r="D27" s="67"/>
      <c r="E27" s="65" t="n">
        <f aca="false">Comprensivo2!C27/5*H$2</f>
        <v>132</v>
      </c>
      <c r="F27" s="20" t="n">
        <f aca="false">C27/5*H$2*20.76</f>
        <v>2740.32</v>
      </c>
      <c r="G27" s="20" t="n">
        <f aca="false">Comprensivo2!D27/5*H$2*18.48</f>
        <v>0</v>
      </c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</row>
    <row r="28" customFormat="false" ht="12.8" hidden="false" customHeight="false" outlineLevel="0" collapsed="false">
      <c r="A28" s="76" t="n">
        <v>20</v>
      </c>
      <c r="B28" s="16" t="s">
        <v>13</v>
      </c>
      <c r="C28" s="77" t="n">
        <v>9</v>
      </c>
      <c r="D28" s="76"/>
      <c r="E28" s="65" t="n">
        <f aca="false">Comprensivo2!C28/5*H$2</f>
        <v>108</v>
      </c>
      <c r="F28" s="20" t="n">
        <f aca="false">C28/5*H$2*20.76</f>
        <v>2242.08</v>
      </c>
      <c r="G28" s="20" t="n">
        <f aca="false">Comprensivo2!D28/5*H$2*18.48</f>
        <v>0</v>
      </c>
      <c r="H28" s="59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</row>
    <row r="29" customFormat="false" ht="38.95" hidden="false" customHeight="true" outlineLevel="0" collapsed="false">
      <c r="A29" s="78" t="n">
        <v>20</v>
      </c>
      <c r="B29" s="39" t="s">
        <v>16</v>
      </c>
      <c r="C29" s="39" t="n">
        <f aca="false">SUM(C9:C28)</f>
        <v>182</v>
      </c>
      <c r="D29" s="26" t="n">
        <f aca="false">SUM(D9:D28)</f>
        <v>23</v>
      </c>
      <c r="E29" s="26" t="n">
        <f aca="false">SUM(E9:E28)</f>
        <v>2460</v>
      </c>
      <c r="F29" s="26" t="n">
        <f aca="false">SUM(F9:F28)</f>
        <v>45339.84</v>
      </c>
      <c r="G29" s="26" t="n">
        <f aca="false">SUM(G9:G28)</f>
        <v>5100.48</v>
      </c>
      <c r="H29" s="59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</row>
    <row r="30" customFormat="false" ht="15" hidden="false" customHeight="false" outlineLevel="0" collapsed="false">
      <c r="A30" s="52" t="s">
        <v>24</v>
      </c>
      <c r="B30" s="52"/>
      <c r="C30" s="52"/>
      <c r="D30" s="52"/>
      <c r="E30" s="52"/>
      <c r="F30" s="52"/>
      <c r="G30" s="52"/>
      <c r="H30" s="59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</row>
    <row r="31" customFormat="false" ht="49.25" hidden="false" customHeight="false" outlineLevel="0" collapsed="false">
      <c r="A31" s="12" t="s">
        <v>6</v>
      </c>
      <c r="B31" s="12" t="s">
        <v>7</v>
      </c>
      <c r="C31" s="12" t="s">
        <v>8</v>
      </c>
      <c r="D31" s="12" t="s">
        <v>9</v>
      </c>
      <c r="E31" s="12" t="s">
        <v>10</v>
      </c>
      <c r="F31" s="13" t="s">
        <v>11</v>
      </c>
      <c r="G31" s="12" t="s">
        <v>12</v>
      </c>
      <c r="H31" s="59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</row>
    <row r="32" customFormat="false" ht="23.85" hidden="false" customHeight="true" outlineLevel="0" collapsed="false">
      <c r="A32" s="79" t="n">
        <v>1</v>
      </c>
      <c r="B32" s="16" t="s">
        <v>13</v>
      </c>
      <c r="C32" s="66" t="n">
        <v>11</v>
      </c>
      <c r="D32" s="80"/>
      <c r="E32" s="80" t="n">
        <f aca="false">Comprensivo2!C32/5*H$2</f>
        <v>132</v>
      </c>
      <c r="F32" s="20" t="n">
        <f aca="false">C32/5*H$2*20.76</f>
        <v>2740.32</v>
      </c>
      <c r="G32" s="20" t="n">
        <f aca="false">D32/5*H$2*18.48</f>
        <v>0</v>
      </c>
      <c r="H32" s="59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</row>
    <row r="33" customFormat="false" ht="12.8" hidden="false" customHeight="false" outlineLevel="0" collapsed="false">
      <c r="A33" s="79" t="n">
        <v>2</v>
      </c>
      <c r="B33" s="16" t="s">
        <v>13</v>
      </c>
      <c r="C33" s="66" t="n">
        <v>11</v>
      </c>
      <c r="D33" s="80"/>
      <c r="E33" s="80" t="n">
        <f aca="false">Comprensivo2!C33/5*H$2</f>
        <v>132</v>
      </c>
      <c r="F33" s="20" t="n">
        <f aca="false">C33/5*H$2*20.76</f>
        <v>2740.32</v>
      </c>
      <c r="G33" s="20" t="n">
        <f aca="false">D33/5*H$2*18.48</f>
        <v>0</v>
      </c>
      <c r="H33" s="59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</row>
    <row r="34" customFormat="false" ht="12.8" hidden="false" customHeight="false" outlineLevel="0" collapsed="false">
      <c r="A34" s="79" t="n">
        <v>3</v>
      </c>
      <c r="B34" s="16" t="s">
        <v>13</v>
      </c>
      <c r="C34" s="66" t="n">
        <v>6</v>
      </c>
      <c r="D34" s="80"/>
      <c r="E34" s="80" t="n">
        <f aca="false">Comprensivo2!C34/5*H$2</f>
        <v>72</v>
      </c>
      <c r="F34" s="20" t="n">
        <f aca="false">C34/5*H$2*20.76</f>
        <v>1494.72</v>
      </c>
      <c r="G34" s="20" t="n">
        <f aca="false">D34/5*H$2*18.48</f>
        <v>0</v>
      </c>
      <c r="H34" s="59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</row>
    <row r="35" customFormat="false" ht="12.8" hidden="false" customHeight="false" outlineLevel="0" collapsed="false">
      <c r="A35" s="79" t="n">
        <v>4</v>
      </c>
      <c r="B35" s="16" t="s">
        <v>13</v>
      </c>
      <c r="C35" s="66" t="n">
        <v>11</v>
      </c>
      <c r="D35" s="80"/>
      <c r="E35" s="80" t="n">
        <f aca="false">Comprensivo2!C35/5*H$2</f>
        <v>132</v>
      </c>
      <c r="F35" s="20" t="n">
        <f aca="false">C35/5*H$2*20.76</f>
        <v>2740.32</v>
      </c>
      <c r="G35" s="20" t="n">
        <f aca="false">D35/5*H$2*18.48</f>
        <v>0</v>
      </c>
      <c r="H35" s="59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</row>
    <row r="36" customFormat="false" ht="12.8" hidden="false" customHeight="false" outlineLevel="0" collapsed="false">
      <c r="A36" s="79" t="n">
        <v>5</v>
      </c>
      <c r="B36" s="16" t="s">
        <v>13</v>
      </c>
      <c r="C36" s="66" t="n">
        <v>11</v>
      </c>
      <c r="D36" s="80"/>
      <c r="E36" s="80" t="n">
        <f aca="false">Comprensivo2!C36/5*H$2</f>
        <v>132</v>
      </c>
      <c r="F36" s="20" t="n">
        <f aca="false">C36/5*H$2*20.76</f>
        <v>2740.32</v>
      </c>
      <c r="G36" s="20" t="n">
        <f aca="false">D36/5*H$2*18.48</f>
        <v>0</v>
      </c>
      <c r="H36" s="59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</row>
    <row r="37" customFormat="false" ht="12.8" hidden="false" customHeight="false" outlineLevel="0" collapsed="false">
      <c r="A37" s="79" t="n">
        <v>6</v>
      </c>
      <c r="B37" s="16" t="s">
        <v>13</v>
      </c>
      <c r="C37" s="66" t="n">
        <v>9</v>
      </c>
      <c r="D37" s="80"/>
      <c r="E37" s="80" t="n">
        <f aca="false">Comprensivo2!C37/5*H$2</f>
        <v>108</v>
      </c>
      <c r="F37" s="20" t="n">
        <f aca="false">C37/5*H$2*20.76</f>
        <v>2242.08</v>
      </c>
      <c r="G37" s="20" t="n">
        <f aca="false">D37/5*H$2*18.48</f>
        <v>0</v>
      </c>
      <c r="H37" s="59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</row>
    <row r="38" customFormat="false" ht="12.8" hidden="false" customHeight="false" outlineLevel="0" collapsed="false">
      <c r="A38" s="79" t="n">
        <v>7</v>
      </c>
      <c r="B38" s="16" t="s">
        <v>13</v>
      </c>
      <c r="C38" s="66" t="n">
        <v>11</v>
      </c>
      <c r="D38" s="80"/>
      <c r="E38" s="80" t="n">
        <f aca="false">Comprensivo2!C38/5*H$2</f>
        <v>132</v>
      </c>
      <c r="F38" s="20" t="n">
        <f aca="false">C38/5*H$2*20.76</f>
        <v>2740.32</v>
      </c>
      <c r="G38" s="20" t="n">
        <f aca="false">D38/5*H$2*18.48</f>
        <v>0</v>
      </c>
      <c r="H38" s="59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</row>
    <row r="39" customFormat="false" ht="12.8" hidden="false" customHeight="false" outlineLevel="0" collapsed="false">
      <c r="A39" s="79" t="n">
        <v>8</v>
      </c>
      <c r="B39" s="16" t="s">
        <v>13</v>
      </c>
      <c r="C39" s="66" t="n">
        <v>15</v>
      </c>
      <c r="D39" s="80"/>
      <c r="E39" s="80" t="n">
        <f aca="false">Comprensivo2!C39/5*H$2</f>
        <v>180</v>
      </c>
      <c r="F39" s="20" t="n">
        <f aca="false">C39/5*H$2*20.76</f>
        <v>3736.8</v>
      </c>
      <c r="G39" s="20" t="n">
        <f aca="false">D39/5*H$2*18.48</f>
        <v>0</v>
      </c>
      <c r="H39" s="59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</row>
    <row r="40" customFormat="false" ht="12.8" hidden="false" customHeight="false" outlineLevel="0" collapsed="false">
      <c r="A40" s="79" t="n">
        <v>9</v>
      </c>
      <c r="B40" s="16" t="s">
        <v>13</v>
      </c>
      <c r="C40" s="66" t="n">
        <v>7</v>
      </c>
      <c r="D40" s="80"/>
      <c r="E40" s="80" t="n">
        <f aca="false">Comprensivo2!C40/5*H$2</f>
        <v>84</v>
      </c>
      <c r="F40" s="20" t="n">
        <f aca="false">C40/5*H$2*20.76</f>
        <v>1743.84</v>
      </c>
      <c r="G40" s="20" t="n">
        <f aca="false">D40/5*H$2*18.48</f>
        <v>0</v>
      </c>
      <c r="H40" s="59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</row>
    <row r="41" customFormat="false" ht="12.8" hidden="false" customHeight="false" outlineLevel="0" collapsed="false">
      <c r="A41" s="79" t="n">
        <v>10</v>
      </c>
      <c r="B41" s="16" t="s">
        <v>13</v>
      </c>
      <c r="C41" s="66" t="n">
        <v>9</v>
      </c>
      <c r="D41" s="80"/>
      <c r="E41" s="80" t="n">
        <f aca="false">Comprensivo2!C41/5*H$2</f>
        <v>108</v>
      </c>
      <c r="F41" s="20" t="n">
        <f aca="false">C41/5*H$2*20.76</f>
        <v>2242.08</v>
      </c>
      <c r="G41" s="20" t="n">
        <f aca="false">D41/5*H$2*18.48</f>
        <v>0</v>
      </c>
      <c r="H41" s="59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</row>
    <row r="42" customFormat="false" ht="25.35" hidden="false" customHeight="true" outlineLevel="0" collapsed="false">
      <c r="A42" s="81" t="n">
        <v>10</v>
      </c>
      <c r="B42" s="39" t="s">
        <v>25</v>
      </c>
      <c r="C42" s="39" t="n">
        <f aca="false">SUM(C32:C41)</f>
        <v>101</v>
      </c>
      <c r="D42" s="26" t="n">
        <f aca="false">SUM(D32:D41)</f>
        <v>0</v>
      </c>
      <c r="E42" s="26" t="n">
        <f aca="false">SUM(E32:E41)</f>
        <v>1212</v>
      </c>
      <c r="F42" s="26" t="n">
        <f aca="false">SUM(F32:F41)</f>
        <v>25161.12</v>
      </c>
      <c r="G42" s="26" t="n">
        <f aca="false">SUM(G32:G41)</f>
        <v>0</v>
      </c>
      <c r="H42" s="59"/>
    </row>
    <row r="43" customFormat="false" ht="58" hidden="false" customHeight="true" outlineLevel="0" collapsed="false">
      <c r="A43" s="47" t="s">
        <v>26</v>
      </c>
      <c r="B43" s="47"/>
      <c r="C43" s="48" t="n">
        <f aca="false">C6+C29+C42</f>
        <v>283</v>
      </c>
      <c r="D43" s="48" t="n">
        <f aca="false">D6+D29+D42</f>
        <v>53</v>
      </c>
      <c r="E43" s="48" t="n">
        <f aca="false">E6+E29+E42</f>
        <v>4032</v>
      </c>
      <c r="F43" s="48" t="n">
        <f aca="false">F6+F29+F42</f>
        <v>70500.96</v>
      </c>
      <c r="G43" s="48" t="n">
        <f aca="false">G6+G29+G42</f>
        <v>11753.28</v>
      </c>
      <c r="H43" s="82"/>
    </row>
    <row r="44" customFormat="false" ht="12.8" hidden="false" customHeight="false" outlineLevel="0" collapsed="false">
      <c r="A44" s="46" t="n">
        <f aca="false">A42+A29+A6</f>
        <v>32</v>
      </c>
      <c r="F44" s="0"/>
      <c r="G44" s="0"/>
    </row>
    <row r="45" customFormat="false" ht="12.8" hidden="false" customHeight="false" outlineLevel="0" collapsed="false">
      <c r="F45" s="0"/>
      <c r="G45" s="0"/>
    </row>
    <row r="46" customFormat="false" ht="12.8" hidden="false" customHeight="false" outlineLevel="0" collapsed="false">
      <c r="F46" s="83" t="n">
        <f aca="false">F43+G43</f>
        <v>82254.24</v>
      </c>
      <c r="G46" s="83"/>
    </row>
  </sheetData>
  <mergeCells count="12">
    <mergeCell ref="A1:G1"/>
    <mergeCell ref="H1:I1"/>
    <mergeCell ref="A2:G2"/>
    <mergeCell ref="H2:I2"/>
    <mergeCell ref="B6:C6"/>
    <mergeCell ref="A7:G7"/>
    <mergeCell ref="J9:K9"/>
    <mergeCell ref="B29:C29"/>
    <mergeCell ref="A30:G30"/>
    <mergeCell ref="B42:C42"/>
    <mergeCell ref="A43:B43"/>
    <mergeCell ref="F46:G46"/>
  </mergeCells>
  <printOptions headings="false" gridLines="false" gridLinesSet="true" horizontalCentered="false" verticalCentered="false"/>
  <pageMargins left="0.174305555555556" right="0.184722222222222" top="0.377777777777778" bottom="0.36875" header="0.1125" footer="0.103472222222222"/>
  <pageSetup paperSize="8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4" activeCellId="0" sqref="B4"/>
    </sheetView>
  </sheetViews>
  <sheetFormatPr defaultRowHeight="12.8"/>
  <cols>
    <col collapsed="false" hidden="false" max="1" min="1" style="0" width="8.23469387755102"/>
    <col collapsed="false" hidden="false" max="2" min="2" style="0" width="18.0867346938776"/>
    <col collapsed="false" hidden="false" max="3" min="3" style="0" width="16.1989795918367"/>
    <col collapsed="false" hidden="false" max="4" min="4" style="0" width="13.7704081632653"/>
    <col collapsed="false" hidden="false" max="5" min="5" style="0" width="16.7397959183673"/>
    <col collapsed="false" hidden="false" max="6" min="6" style="0" width="10.3928571428571"/>
    <col collapsed="false" hidden="false" max="7" min="7" style="0" width="10.1224489795918"/>
    <col collapsed="false" hidden="false" max="1025" min="8" style="0" width="8.23469387755102"/>
  </cols>
  <sheetData>
    <row r="1" customFormat="false" ht="12.8" hidden="false" customHeight="false" outlineLevel="0" collapsed="false">
      <c r="A1" s="8" t="s">
        <v>27</v>
      </c>
      <c r="B1" s="8"/>
      <c r="C1" s="8"/>
      <c r="D1" s="8"/>
      <c r="E1" s="8"/>
      <c r="F1" s="8"/>
      <c r="G1" s="8"/>
    </row>
    <row r="2" customFormat="false" ht="12.8" hidden="false" customHeight="false" outlineLevel="0" collapsed="false">
      <c r="A2" s="10" t="s">
        <v>5</v>
      </c>
      <c r="B2" s="10"/>
      <c r="C2" s="10"/>
      <c r="D2" s="10"/>
      <c r="E2" s="10"/>
      <c r="F2" s="10"/>
      <c r="G2" s="10"/>
    </row>
    <row r="3" customFormat="false" ht="25.35" hidden="false" customHeight="false" outlineLevel="0" collapsed="false">
      <c r="A3" s="12" t="s">
        <v>6</v>
      </c>
      <c r="B3" s="12" t="s">
        <v>7</v>
      </c>
      <c r="C3" s="12" t="s">
        <v>8</v>
      </c>
      <c r="D3" s="12" t="s">
        <v>9</v>
      </c>
      <c r="E3" s="12" t="s">
        <v>28</v>
      </c>
      <c r="F3" s="13" t="s">
        <v>11</v>
      </c>
      <c r="G3" s="12" t="s">
        <v>12</v>
      </c>
      <c r="H3" s="84" t="s">
        <v>29</v>
      </c>
    </row>
    <row r="4" customFormat="false" ht="12.8" hidden="false" customHeight="false" outlineLevel="0" collapsed="false">
      <c r="A4" s="32" t="n">
        <v>1</v>
      </c>
      <c r="B4" s="85" t="s">
        <v>13</v>
      </c>
      <c r="C4" s="17" t="n">
        <v>15</v>
      </c>
      <c r="D4" s="80" t="n">
        <v>0</v>
      </c>
      <c r="E4" s="80" t="n">
        <f aca="false">C4/5*60</f>
        <v>180</v>
      </c>
      <c r="F4" s="86" t="n">
        <f aca="false">E4*20.76</f>
        <v>3736.8</v>
      </c>
      <c r="G4" s="86"/>
      <c r="H4" s="87" t="n">
        <v>14</v>
      </c>
    </row>
    <row r="5" customFormat="false" ht="51.4" hidden="false" customHeight="false" outlineLevel="0" collapsed="false">
      <c r="A5" s="88" t="n">
        <v>1</v>
      </c>
      <c r="B5" s="39" t="s">
        <v>30</v>
      </c>
      <c r="C5" s="26" t="n">
        <f aca="false">SUM(C4:C4)</f>
        <v>15</v>
      </c>
      <c r="D5" s="26" t="n">
        <f aca="false">SUM(D4)</f>
        <v>0</v>
      </c>
      <c r="E5" s="26" t="n">
        <f aca="false">SUM(E4)</f>
        <v>180</v>
      </c>
      <c r="F5" s="26" t="n">
        <f aca="false">SUM(F4)</f>
        <v>3736.8</v>
      </c>
      <c r="G5" s="26" t="n">
        <f aca="false">SUM(G4)</f>
        <v>0</v>
      </c>
    </row>
    <row r="7" customFormat="false" ht="12.8" hidden="false" customHeight="false" outlineLevel="0" collapsed="false">
      <c r="F7" s="83" t="n">
        <f aca="false">F5+G5</f>
        <v>3736.8</v>
      </c>
      <c r="G7" s="83"/>
    </row>
  </sheetData>
  <mergeCells count="3">
    <mergeCell ref="A1:G1"/>
    <mergeCell ref="A2:G2"/>
    <mergeCell ref="F7:G7"/>
  </mergeCells>
  <printOptions headings="false" gridLines="false" gridLinesSet="true" horizontalCentered="false" verticalCentered="false"/>
  <pageMargins left="0.172916666666667" right="0.7875" top="0.452083333333333" bottom="0.50625" header="0.186805555555556" footer="0.240972222222222"/>
  <pageSetup paperSize="8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6" activeCellId="0" sqref="A6"/>
    </sheetView>
  </sheetViews>
  <sheetFormatPr defaultRowHeight="12.8"/>
  <cols>
    <col collapsed="false" hidden="false" max="1025" min="1" style="0" width="11.5204081632653"/>
  </cols>
  <sheetData>
    <row r="1" customFormat="false" ht="13.4" hidden="false" customHeight="true" outlineLevel="0" collapsed="false">
      <c r="A1" s="89"/>
      <c r="B1" s="89"/>
      <c r="C1" s="89"/>
      <c r="D1" s="89"/>
      <c r="E1" s="89"/>
      <c r="F1" s="89"/>
      <c r="G1" s="89"/>
      <c r="H1" s="9" t="s">
        <v>31</v>
      </c>
      <c r="I1" s="9"/>
    </row>
    <row r="2" customFormat="false" ht="13.4" hidden="false" customHeight="true" outlineLevel="0" collapsed="false">
      <c r="A2" s="90" t="s">
        <v>32</v>
      </c>
      <c r="B2" s="90"/>
      <c r="C2" s="90"/>
      <c r="D2" s="90"/>
      <c r="E2" s="90"/>
      <c r="F2" s="90"/>
      <c r="G2" s="90"/>
      <c r="H2" s="11" t="n">
        <v>60</v>
      </c>
      <c r="I2" s="11"/>
    </row>
    <row r="3" customFormat="false" ht="37.3" hidden="false" customHeight="false" outlineLevel="0" collapsed="false">
      <c r="A3" s="12" t="s">
        <v>6</v>
      </c>
      <c r="B3" s="12" t="s">
        <v>7</v>
      </c>
      <c r="C3" s="12" t="s">
        <v>8</v>
      </c>
      <c r="D3" s="12" t="s">
        <v>9</v>
      </c>
      <c r="E3" s="12" t="s">
        <v>28</v>
      </c>
      <c r="F3" s="13" t="s">
        <v>11</v>
      </c>
      <c r="G3" s="12" t="s">
        <v>12</v>
      </c>
      <c r="H3" s="14"/>
    </row>
    <row r="4" customFormat="false" ht="12.8" hidden="false" customHeight="false" outlineLevel="0" collapsed="false">
      <c r="A4" s="32" t="n">
        <v>1</v>
      </c>
      <c r="B4" s="80" t="s">
        <v>13</v>
      </c>
      <c r="C4" s="80"/>
      <c r="D4" s="80" t="n">
        <v>18</v>
      </c>
      <c r="E4" s="80" t="n">
        <f aca="false">D4/5*H2</f>
        <v>216</v>
      </c>
      <c r="F4" s="91" t="n">
        <f aca="false">C4/5*H$2*20.76</f>
        <v>0</v>
      </c>
      <c r="G4" s="92" t="n">
        <f aca="false">D4/5*$H2*18.48</f>
        <v>3991.68</v>
      </c>
    </row>
    <row r="5" customFormat="false" ht="12.8" hidden="false" customHeight="false" outlineLevel="0" collapsed="false">
      <c r="A5" s="32" t="n">
        <v>2</v>
      </c>
      <c r="B5" s="80" t="s">
        <v>13</v>
      </c>
      <c r="C5" s="17" t="n">
        <v>16</v>
      </c>
      <c r="D5" s="80"/>
      <c r="E5" s="80" t="n">
        <f aca="false">C5/5*H2</f>
        <v>192</v>
      </c>
      <c r="F5" s="92" t="n">
        <f aca="false">C5/5*H$2*20.76</f>
        <v>3985.92</v>
      </c>
      <c r="G5" s="92" t="n">
        <f aca="false">D5/5*$H4*18.48</f>
        <v>0</v>
      </c>
      <c r="H5" s="93"/>
      <c r="I5" s="93"/>
    </row>
    <row r="6" customFormat="false" ht="12.8" hidden="false" customHeight="false" outlineLevel="0" collapsed="false">
      <c r="C6" s="26" t="n">
        <f aca="false">SUM(C4:C5)</f>
        <v>16</v>
      </c>
      <c r="D6" s="26" t="n">
        <f aca="false">SUM(D4:D5)</f>
        <v>18</v>
      </c>
      <c r="E6" s="26" t="n">
        <f aca="false">SUM(E4:E5)</f>
        <v>408</v>
      </c>
      <c r="F6" s="26" t="n">
        <f aca="false">SUM(F4:F5)</f>
        <v>3985.92</v>
      </c>
      <c r="G6" s="26" t="n">
        <f aca="false">SUM(G4:G5)</f>
        <v>3991.68</v>
      </c>
    </row>
    <row r="7" customFormat="false" ht="12.8" hidden="false" customHeight="false" outlineLevel="0" collapsed="false">
      <c r="A7" s="40" t="s">
        <v>33</v>
      </c>
      <c r="B7" s="40"/>
      <c r="C7" s="48" t="n">
        <f aca="false">C6</f>
        <v>16</v>
      </c>
      <c r="D7" s="48" t="n">
        <f aca="false">D6</f>
        <v>18</v>
      </c>
      <c r="E7" s="48" t="n">
        <f aca="false">E6</f>
        <v>408</v>
      </c>
      <c r="F7" s="48" t="n">
        <f aca="false">F6</f>
        <v>3985.92</v>
      </c>
      <c r="G7" s="48" t="n">
        <f aca="false">G6</f>
        <v>3991.68</v>
      </c>
    </row>
    <row r="9" customFormat="false" ht="12.8" hidden="false" customHeight="false" outlineLevel="0" collapsed="false">
      <c r="F9" s="83" t="n">
        <f aca="false">F7+G7</f>
        <v>7977.6</v>
      </c>
      <c r="G9" s="83"/>
    </row>
  </sheetData>
  <mergeCells count="5">
    <mergeCell ref="H1:I1"/>
    <mergeCell ref="A2:G2"/>
    <mergeCell ref="H2:I2"/>
    <mergeCell ref="A7:B7"/>
    <mergeCell ref="F9:G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1422</TotalTime>
  <Application>LibreOffice/5.0.5.2$Windows_x86 LibreOffice_project/55b006a02d247b5f7215fc6ea0fde844b30035b3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2021-05-21T11:49:06Z</dcterms:created>
  <dc:creator>Alessandra</dc:creator>
  <dc:language>it-IT</dc:language>
  <cp:lastPrinted>2021-10-06T09:50:52Z</cp:lastPrinted>
  <dcterms:modified xsi:type="dcterms:W3CDTF">2021-12-10T12:33:49Z</dcterms:modified>
  <cp:revision>224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